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https://holytrinityprimary-my.sharepoint.com/personal/c_elsasser_holytrinityprimary_org/Documents/Documents/Key Documents/"/>
    </mc:Choice>
  </mc:AlternateContent>
  <xr:revisionPtr revIDLastSave="0" documentId="8_{11233ABD-0589-4B39-B249-5588C815393B}" xr6:coauthVersionLast="47" xr6:coauthVersionMax="47" xr10:uidLastSave="{00000000-0000-0000-0000-000000000000}"/>
  <bookViews>
    <workbookView xWindow="-110" yWindow="-110" windowWidth="19420" windowHeight="10420" activeTab="1" xr2:uid="{00000000-000D-0000-FFFF-FFFF00000000}"/>
  </bookViews>
  <sheets>
    <sheet name="Instructions" sheetId="8" r:id="rId1"/>
    <sheet name="Three year plan" sheetId="1" r:id="rId2"/>
    <sheet name="App2" sheetId="4" state="hidden" r:id="rId3"/>
    <sheet name="Notes" sheetId="3" r:id="rId4"/>
    <sheet name="Balances" sheetId="10" r:id="rId5"/>
    <sheet name="FGB Sign Off" sheetId="9" r:id="rId6"/>
    <sheet name="Balances Calculator" sheetId="6" state="hidden" r:id="rId7"/>
    <sheet name="App 4" sheetId="2" state="hidden" r:id="rId8"/>
    <sheet name="Office use" sheetId="7" state="hidden" r:id="rId9"/>
  </sheets>
  <externalReferences>
    <externalReference r:id="rId10"/>
  </externalReferences>
  <definedNames>
    <definedName name="otherfund">'[1]Other Funding Streams'!$A$4:$U$61</definedName>
    <definedName name="_xlnm.Print_Area" localSheetId="3">Notes!$A$1:$K$127</definedName>
    <definedName name="_xlnm.Print_Area" localSheetId="1">'Three year plan'!$A$1:$S$78</definedName>
    <definedName name="_xlnm.Print_Titles" localSheetId="3">Notes!$1:$4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5" i="10" l="1"/>
  <c r="J16" i="10"/>
  <c r="J17" i="10"/>
  <c r="J18" i="10"/>
  <c r="J19" i="10"/>
  <c r="J20" i="10"/>
  <c r="J21" i="10"/>
  <c r="J22" i="10"/>
  <c r="J23" i="10"/>
  <c r="J24" i="10"/>
  <c r="J25" i="10"/>
  <c r="J26" i="10"/>
  <c r="J27" i="10"/>
  <c r="J28" i="10"/>
  <c r="J29" i="10"/>
  <c r="J30" i="10"/>
  <c r="J14" i="10"/>
  <c r="B32" i="10"/>
  <c r="B33" i="10" s="1"/>
  <c r="B9" i="10"/>
  <c r="J32" i="10" l="1"/>
  <c r="I54" i="1"/>
  <c r="N54" i="1" s="1"/>
  <c r="P54" i="1" s="1"/>
  <c r="I53" i="1"/>
  <c r="I52" i="1"/>
  <c r="I51" i="1"/>
  <c r="I50" i="1"/>
  <c r="I49" i="1"/>
  <c r="I48" i="1"/>
  <c r="I46" i="1"/>
  <c r="I45" i="1"/>
  <c r="I47" i="1"/>
  <c r="J121" i="3"/>
  <c r="I121" i="3"/>
  <c r="H121" i="3"/>
  <c r="D59" i="1" l="1"/>
  <c r="D43" i="1"/>
  <c r="D32" i="1"/>
  <c r="D24" i="1"/>
  <c r="D33" i="1" s="1"/>
  <c r="D77" i="1" l="1"/>
  <c r="D71" i="1"/>
  <c r="D61" i="1"/>
  <c r="D65" i="1" s="1"/>
  <c r="D66" i="1" s="1"/>
  <c r="D68" i="1" s="1"/>
  <c r="D73" i="1"/>
  <c r="D75" i="1"/>
  <c r="F59" i="1"/>
  <c r="F43" i="1"/>
  <c r="F32" i="1"/>
  <c r="F24" i="1"/>
  <c r="C4" i="9" l="1"/>
  <c r="F64" i="1"/>
  <c r="F33" i="1"/>
  <c r="F61" i="1"/>
  <c r="F77" i="1" l="1"/>
  <c r="F75" i="1"/>
  <c r="F73" i="1"/>
  <c r="F71" i="1"/>
  <c r="F65" i="1"/>
  <c r="F66" i="1" s="1"/>
  <c r="J68" i="3"/>
  <c r="I68" i="3"/>
  <c r="H68" i="3"/>
  <c r="J63" i="3"/>
  <c r="I63" i="3"/>
  <c r="H63" i="3"/>
  <c r="I42" i="1" s="1"/>
  <c r="J17" i="3"/>
  <c r="I17" i="3"/>
  <c r="H17" i="3"/>
  <c r="E4" i="9" l="1"/>
  <c r="F68" i="1"/>
  <c r="H64" i="1"/>
  <c r="B4" i="10" s="1"/>
  <c r="B10" i="10" s="1"/>
  <c r="I64" i="1"/>
  <c r="P32" i="1"/>
  <c r="N32" i="1"/>
  <c r="I32" i="1"/>
  <c r="H32" i="1"/>
  <c r="H85" i="3" l="1"/>
  <c r="J2" i="3" l="1"/>
  <c r="I2" i="3"/>
  <c r="H59" i="1" l="1"/>
  <c r="D1" i="6"/>
  <c r="D8" i="7"/>
  <c r="D1" i="7"/>
  <c r="H2" i="3"/>
  <c r="A1" i="6"/>
  <c r="P3" i="1"/>
  <c r="H1" i="6" s="1"/>
  <c r="N3" i="1"/>
  <c r="I3" i="3" s="1"/>
  <c r="I3" i="1"/>
  <c r="F1" i="6" s="1"/>
  <c r="E1" i="6"/>
  <c r="F10" i="6"/>
  <c r="E10" i="6"/>
  <c r="G10" i="6"/>
  <c r="H10" i="6"/>
  <c r="H26" i="3"/>
  <c r="H34" i="3"/>
  <c r="H39" i="3"/>
  <c r="H44" i="3"/>
  <c r="H49" i="3"/>
  <c r="H55" i="3"/>
  <c r="N42" i="1"/>
  <c r="H74" i="3"/>
  <c r="H79" i="3"/>
  <c r="H91" i="3"/>
  <c r="H97" i="3"/>
  <c r="H103" i="3"/>
  <c r="H109" i="3"/>
  <c r="H115" i="3"/>
  <c r="I26" i="3"/>
  <c r="I34" i="3"/>
  <c r="I39" i="3"/>
  <c r="I44" i="3"/>
  <c r="I49" i="3"/>
  <c r="I55" i="3"/>
  <c r="I74" i="3"/>
  <c r="I79" i="3"/>
  <c r="I85" i="3"/>
  <c r="I91" i="3"/>
  <c r="I97" i="3"/>
  <c r="I103" i="3"/>
  <c r="I109" i="3"/>
  <c r="I115" i="3"/>
  <c r="J26" i="3"/>
  <c r="J34" i="3"/>
  <c r="J39" i="3"/>
  <c r="J44" i="3"/>
  <c r="J49" i="3"/>
  <c r="J55" i="3"/>
  <c r="J74" i="3"/>
  <c r="J79" i="3"/>
  <c r="J85" i="3"/>
  <c r="J91" i="3"/>
  <c r="J97" i="3"/>
  <c r="J103" i="3"/>
  <c r="J109" i="3"/>
  <c r="J115" i="3"/>
  <c r="H43" i="1"/>
  <c r="I5" i="3"/>
  <c r="H5" i="3"/>
  <c r="L133" i="3"/>
  <c r="Q43" i="1"/>
  <c r="Q59" i="1"/>
  <c r="R43" i="1"/>
  <c r="R59" i="1"/>
  <c r="S43" i="1"/>
  <c r="S59" i="1"/>
  <c r="J5" i="3"/>
  <c r="H24" i="1"/>
  <c r="H33" i="1" s="1"/>
  <c r="I24" i="1"/>
  <c r="I33" i="1" s="1"/>
  <c r="I77" i="1" l="1"/>
  <c r="I75" i="1"/>
  <c r="I73" i="1"/>
  <c r="H77" i="1"/>
  <c r="H75" i="1"/>
  <c r="H73" i="1"/>
  <c r="H71" i="1"/>
  <c r="H61" i="1"/>
  <c r="N49" i="1"/>
  <c r="P49" i="1" s="1"/>
  <c r="N45" i="1"/>
  <c r="P45" i="1" s="1"/>
  <c r="N53" i="1"/>
  <c r="P53" i="1" s="1"/>
  <c r="N52" i="1"/>
  <c r="N50" i="1"/>
  <c r="P50" i="1" s="1"/>
  <c r="N47" i="1"/>
  <c r="P47" i="1" s="1"/>
  <c r="N46" i="1"/>
  <c r="P46" i="1" s="1"/>
  <c r="P42" i="1"/>
  <c r="S61" i="1"/>
  <c r="G1" i="6"/>
  <c r="Q61" i="1"/>
  <c r="R61" i="1"/>
  <c r="J3" i="3"/>
  <c r="H3" i="3"/>
  <c r="N51" i="1"/>
  <c r="P51" i="1" s="1"/>
  <c r="N48" i="1"/>
  <c r="P48" i="1" s="1"/>
  <c r="N58" i="1"/>
  <c r="I43" i="1"/>
  <c r="I71" i="1" s="1"/>
  <c r="N57" i="1"/>
  <c r="P52" i="1" l="1"/>
  <c r="H65" i="1"/>
  <c r="H66" i="1" s="1"/>
  <c r="H68" i="1" s="1"/>
  <c r="P43" i="1"/>
  <c r="I59" i="1"/>
  <c r="I61" i="1" s="1"/>
  <c r="I65" i="1" s="1"/>
  <c r="I66" i="1" s="1"/>
  <c r="I68" i="1" s="1"/>
  <c r="N59" i="1"/>
  <c r="N43" i="1"/>
  <c r="G4" i="9" l="1"/>
  <c r="P59" i="1"/>
  <c r="P61" i="1" s="1"/>
  <c r="N64" i="1"/>
  <c r="E3" i="6"/>
  <c r="E11" i="6" s="1"/>
  <c r="N61" i="1"/>
  <c r="F3" i="6" l="1"/>
  <c r="F11" i="6" s="1"/>
  <c r="N24" i="1"/>
  <c r="N33" i="1" l="1"/>
  <c r="G3" i="6"/>
  <c r="G11" i="6" s="1"/>
  <c r="P24" i="1"/>
  <c r="P33" i="1" s="1"/>
  <c r="P71" i="1" l="1"/>
  <c r="P75" i="1"/>
  <c r="P73" i="1"/>
  <c r="P77" i="1"/>
  <c r="N71" i="1"/>
  <c r="N75" i="1"/>
  <c r="N77" i="1"/>
  <c r="N73" i="1"/>
  <c r="P65" i="1"/>
  <c r="N65" i="1"/>
  <c r="N66" i="1" s="1"/>
  <c r="N68" i="1" s="1"/>
  <c r="Q24" i="1"/>
  <c r="R24" i="1" s="1"/>
  <c r="S24" i="1" s="1"/>
  <c r="H3" i="6"/>
  <c r="H11" i="6" s="1"/>
  <c r="I4" i="9" l="1"/>
  <c r="P64" i="1"/>
  <c r="P66" i="1" s="1"/>
  <c r="P68" i="1" s="1"/>
  <c r="K4" i="9" l="1"/>
</calcChain>
</file>

<file path=xl/sharedStrings.xml><?xml version="1.0" encoding="utf-8"?>
<sst xmlns="http://schemas.openxmlformats.org/spreadsheetml/2006/main" count="368" uniqueCount="321">
  <si>
    <t>Notes</t>
  </si>
  <si>
    <t>Other Staff</t>
  </si>
  <si>
    <t>Proposed Staffing Plan</t>
  </si>
  <si>
    <t>Signed ………………………………………….</t>
  </si>
  <si>
    <t>Date ……..…………….</t>
  </si>
  <si>
    <t>(Headteacher)</t>
  </si>
  <si>
    <t>On behalf of the Director of Finance</t>
  </si>
  <si>
    <t>Approved by:</t>
  </si>
  <si>
    <t>Copies of approved plans to be retained by:</t>
  </si>
  <si>
    <t>SCHOOL: ………………………………………………………</t>
  </si>
  <si>
    <t>On behalf of the Director of Education</t>
  </si>
  <si>
    <t>School Adviser's Comments on Plan Proposals</t>
  </si>
  <si>
    <t>Education Finance Comments on Plan Proposals</t>
  </si>
  <si>
    <t>Education Finance</t>
  </si>
  <si>
    <t>Supply Staff</t>
  </si>
  <si>
    <t>Appendix 1</t>
  </si>
  <si>
    <t>Appendix 2</t>
  </si>
  <si>
    <t>Appendix 4</t>
  </si>
  <si>
    <t>Comments on Proposed Deficit Plan</t>
  </si>
  <si>
    <t>Support Staff</t>
  </si>
  <si>
    <t>Date</t>
  </si>
  <si>
    <t>………………</t>
  </si>
  <si>
    <t>Signed</t>
  </si>
  <si>
    <t>………………………………………………….</t>
  </si>
  <si>
    <t xml:space="preserve">Signed </t>
  </si>
  <si>
    <t>…………………………………………………</t>
  </si>
  <si>
    <t>…………………….</t>
  </si>
  <si>
    <t>……………………………………………..</t>
  </si>
  <si>
    <t>……………………..</t>
  </si>
  <si>
    <t xml:space="preserve">SCHOOL: </t>
  </si>
  <si>
    <t>……………………………………………………………..</t>
  </si>
  <si>
    <t>The above plan has been agreed by the Governing Body of ………………………………….. School at its meeting on ………………..… (minutes attached)</t>
  </si>
  <si>
    <t>FTE / Hours</t>
  </si>
  <si>
    <t>Year 4   2011/12</t>
  </si>
  <si>
    <t>Year 5  20012/13</t>
  </si>
  <si>
    <t>Year 4 2011/12</t>
  </si>
  <si>
    <t>Year 5 2012/13</t>
  </si>
  <si>
    <t>2012/13</t>
  </si>
  <si>
    <t>Year 4  2011/12</t>
  </si>
  <si>
    <t>ICT Learning resources (E20)</t>
  </si>
  <si>
    <t>Catering Supplies (E25)</t>
  </si>
  <si>
    <t>Funds minus Expenditure less income.</t>
  </si>
  <si>
    <t>Committed funds</t>
  </si>
  <si>
    <t>Capital</t>
  </si>
  <si>
    <t>Staffing</t>
  </si>
  <si>
    <t>Other items</t>
  </si>
  <si>
    <t>Uncommitted Surplus/ Balance</t>
  </si>
  <si>
    <t>Committed total</t>
  </si>
  <si>
    <t>Bought in Services (E27, E28)</t>
  </si>
  <si>
    <t>Indirect Employee Costs (E08-E11)</t>
  </si>
  <si>
    <t>Premises Related Costs (E12, E13, E14, E15, E17, E18)</t>
  </si>
  <si>
    <t>Other Supplies and Services (E21 to E23)</t>
  </si>
  <si>
    <t>Current Budget</t>
  </si>
  <si>
    <t>Projected yr end</t>
  </si>
  <si>
    <t>projected 9/10</t>
  </si>
  <si>
    <t>current 9/10</t>
  </si>
  <si>
    <t>Energy Costs (E16)</t>
  </si>
  <si>
    <t>Learning resources (E19)</t>
  </si>
  <si>
    <t>SEN Resource Unit - Place funding</t>
  </si>
  <si>
    <t xml:space="preserve">Planned Pupil Number Growth </t>
  </si>
  <si>
    <t>Copy from Final School budget share spreadsheet. Cells I36 to O48.</t>
  </si>
  <si>
    <t>TOTAL FORMULA ALLOC AFTER DE-DELEGATION</t>
  </si>
  <si>
    <t>Surplus / (Deficit) Balance b/fwd ( final report)</t>
  </si>
  <si>
    <t>Current Budget  Year 1</t>
  </si>
  <si>
    <t>Projected Outturn</t>
  </si>
  <si>
    <t>%   increase</t>
  </si>
  <si>
    <t>Year 2</t>
  </si>
  <si>
    <t>Year 3</t>
  </si>
  <si>
    <t>Pupil premium inc. LAC and service children</t>
  </si>
  <si>
    <t>New Licensed Deficit Loan To Be applied for</t>
  </si>
  <si>
    <t xml:space="preserve">Post 16 Funding  notified by EFA in March </t>
  </si>
  <si>
    <t>Three year Budget Plan</t>
  </si>
  <si>
    <t xml:space="preserve">Balance Calculator for </t>
  </si>
  <si>
    <t>Other In-year additions (School estimates)</t>
  </si>
  <si>
    <r>
      <t xml:space="preserve">Other In-year deductions (School estimates) </t>
    </r>
    <r>
      <rPr>
        <b/>
        <sz val="9"/>
        <color indexed="10"/>
        <rFont val="Arial"/>
        <family val="2"/>
      </rPr>
      <t>negative figs</t>
    </r>
  </si>
  <si>
    <t>2019/20</t>
  </si>
  <si>
    <t>EYNFF ind. bud.alloc.</t>
  </si>
  <si>
    <t>UIFSM Universal Infant Free Sch Meals Additions</t>
  </si>
  <si>
    <r>
      <t>UIFSM Univ Infant Free Sch Meals Deductions</t>
    </r>
    <r>
      <rPr>
        <sz val="9"/>
        <color indexed="10"/>
        <rFont val="Arial"/>
        <family val="2"/>
      </rPr>
      <t xml:space="preserve"> neg figs</t>
    </r>
  </si>
  <si>
    <t>2018-2021</t>
  </si>
  <si>
    <t>2018/19.</t>
  </si>
  <si>
    <t>2020/21</t>
  </si>
  <si>
    <t>School 3 Year Budget Plan to be returned by Wednesday 18th July 2018.</t>
  </si>
  <si>
    <t>2021/22</t>
  </si>
  <si>
    <r>
      <t xml:space="preserve">Teaching Staff (E01) - </t>
    </r>
    <r>
      <rPr>
        <b/>
        <i/>
        <sz val="10"/>
        <rFont val="Arial"/>
        <family val="2"/>
      </rPr>
      <t>NOTES</t>
    </r>
  </si>
  <si>
    <r>
      <t xml:space="preserve">Supply Staff (E02) - </t>
    </r>
    <r>
      <rPr>
        <b/>
        <i/>
        <sz val="10"/>
        <rFont val="Arial"/>
        <family val="2"/>
      </rPr>
      <t>NOTES</t>
    </r>
  </si>
  <si>
    <r>
      <t xml:space="preserve">Support Staff (E03) - </t>
    </r>
    <r>
      <rPr>
        <b/>
        <i/>
        <sz val="10"/>
        <rFont val="Arial"/>
        <family val="2"/>
      </rPr>
      <t>NOTES</t>
    </r>
  </si>
  <si>
    <r>
      <t xml:space="preserve">Premises Staff (E04) - </t>
    </r>
    <r>
      <rPr>
        <b/>
        <i/>
        <sz val="10"/>
        <rFont val="Arial"/>
        <family val="2"/>
      </rPr>
      <t>NOTES</t>
    </r>
  </si>
  <si>
    <r>
      <t xml:space="preserve">Admin and clerical staff (E05) - </t>
    </r>
    <r>
      <rPr>
        <b/>
        <i/>
        <sz val="10"/>
        <rFont val="Arial"/>
        <family val="2"/>
      </rPr>
      <t>NOTES</t>
    </r>
  </si>
  <si>
    <r>
      <t xml:space="preserve">Other Staff E06, E07) - </t>
    </r>
    <r>
      <rPr>
        <b/>
        <i/>
        <sz val="10"/>
        <rFont val="Arial"/>
        <family val="2"/>
      </rPr>
      <t>NOTES</t>
    </r>
  </si>
  <si>
    <t xml:space="preserve">Expenditure </t>
  </si>
  <si>
    <t>Current Budget   Year 1</t>
  </si>
  <si>
    <t>Early Years National Funding Formula</t>
  </si>
  <si>
    <t>Pupil Premium</t>
  </si>
  <si>
    <t>INPUT DATA IN YELLOW COLOURED CELLS ONLY.</t>
  </si>
  <si>
    <r>
      <rPr>
        <b/>
        <sz val="10"/>
        <rFont val="Arial"/>
        <family val="2"/>
      </rPr>
      <t xml:space="preserve">STAFF COSTS </t>
    </r>
    <r>
      <rPr>
        <sz val="10"/>
        <rFont val="Arial"/>
        <family val="2"/>
      </rPr>
      <t xml:space="preserve"> </t>
    </r>
  </si>
  <si>
    <t>GREY CELLS CALCULATE AUTOMATICALLY (see notes)</t>
  </si>
  <si>
    <t>All budget lines reflect Consistent Financial Reporting (CFR) classifications.</t>
  </si>
  <si>
    <t>Governors Sign-off</t>
  </si>
  <si>
    <t>Special Facilities (E24)</t>
  </si>
  <si>
    <t>Agency Supply Teaching Staff (E26)</t>
  </si>
  <si>
    <t>On the Three Year Plan tab, input data in the yellow coloured cells only.</t>
  </si>
  <si>
    <t>Y1 PROJECTED OUTTURN AND YEARS 2 &amp; 3</t>
  </si>
  <si>
    <t>Please remember to include the name of the school at the top of the plan.</t>
  </si>
  <si>
    <t>SEN Resource Unit Place Funding</t>
  </si>
  <si>
    <t>Teachers Pay Grant</t>
  </si>
  <si>
    <t>Teachers Pension Grant</t>
  </si>
  <si>
    <t>2022/23</t>
  </si>
  <si>
    <t>NOR</t>
  </si>
  <si>
    <t xml:space="preserve">NOR - Nursery/Referral Unit </t>
  </si>
  <si>
    <t>I01</t>
  </si>
  <si>
    <t>Grant Funding</t>
  </si>
  <si>
    <t>I03</t>
  </si>
  <si>
    <t>High Needs Top-Up Funding</t>
  </si>
  <si>
    <t>I05</t>
  </si>
  <si>
    <t>I06</t>
  </si>
  <si>
    <t>Other Grants</t>
  </si>
  <si>
    <t>Primary PE and Sports Grant</t>
  </si>
  <si>
    <t>UIFSM</t>
  </si>
  <si>
    <t>Income</t>
  </si>
  <si>
    <t>Total Grant Funding</t>
  </si>
  <si>
    <t>Self-Generated Income</t>
  </si>
  <si>
    <t>I08</t>
  </si>
  <si>
    <t>I09</t>
  </si>
  <si>
    <t>I12</t>
  </si>
  <si>
    <t>Lettings, facilities and services</t>
  </si>
  <si>
    <t>Catering</t>
  </si>
  <si>
    <t>Insurance Receipts</t>
  </si>
  <si>
    <t>Contributions to Visits, etc</t>
  </si>
  <si>
    <t>I13</t>
  </si>
  <si>
    <t>Donations/Voluntary Funds</t>
  </si>
  <si>
    <t>[Other]</t>
  </si>
  <si>
    <t>Total Self-Generated Income</t>
  </si>
  <si>
    <t>E01</t>
  </si>
  <si>
    <t xml:space="preserve">Teaching Staff </t>
  </si>
  <si>
    <t>E02</t>
  </si>
  <si>
    <t>E03</t>
  </si>
  <si>
    <t>E04</t>
  </si>
  <si>
    <t xml:space="preserve">Premises Staff </t>
  </si>
  <si>
    <t>E05</t>
  </si>
  <si>
    <t xml:space="preserve">Administration &amp; Clerical Staff </t>
  </si>
  <si>
    <t>E08-11</t>
  </si>
  <si>
    <t xml:space="preserve">Indirect Employee Costs </t>
  </si>
  <si>
    <t>Total Staff Costs</t>
  </si>
  <si>
    <t>E12-18</t>
  </si>
  <si>
    <t>E16</t>
  </si>
  <si>
    <t>Energy costs</t>
  </si>
  <si>
    <t>E19</t>
  </si>
  <si>
    <t>Learning resources not ICT</t>
  </si>
  <si>
    <t>E20</t>
  </si>
  <si>
    <t>ICT Learning resources</t>
  </si>
  <si>
    <t>E21-23</t>
  </si>
  <si>
    <t xml:space="preserve">Other Supplies &amp; Services </t>
  </si>
  <si>
    <t>E24</t>
  </si>
  <si>
    <t>Special facilities</t>
  </si>
  <si>
    <t>Premises Related Costs (not E16)</t>
  </si>
  <si>
    <t>E25</t>
  </si>
  <si>
    <t>Catering Supplies</t>
  </si>
  <si>
    <t>E26</t>
  </si>
  <si>
    <t>E27-28</t>
  </si>
  <si>
    <t>E06-7</t>
  </si>
  <si>
    <t>I10-11</t>
  </si>
  <si>
    <t>Agency Supply Staff</t>
  </si>
  <si>
    <t>Bought in services</t>
  </si>
  <si>
    <t>E30</t>
  </si>
  <si>
    <t xml:space="preserve">Revenue contribution to Capital </t>
  </si>
  <si>
    <t>E31-32</t>
  </si>
  <si>
    <t>Community focused staff and costs</t>
  </si>
  <si>
    <t>Total Non-Staffing Costs</t>
  </si>
  <si>
    <t>Total Expenditure</t>
  </si>
  <si>
    <t>Surplus / (Deficit) Position</t>
  </si>
  <si>
    <t>In-Year Balance  (TRI less Expenditure)</t>
  </si>
  <si>
    <t>Total Revenue Income ("TRI")</t>
  </si>
  <si>
    <r>
      <t>GRANT FUNDING</t>
    </r>
    <r>
      <rPr>
        <b/>
        <i/>
        <sz val="10"/>
        <rFont val="Arial"/>
        <family val="2"/>
      </rPr>
      <t xml:space="preserve"> - NOTES</t>
    </r>
  </si>
  <si>
    <r>
      <t>SELF-GENERATED INCOME</t>
    </r>
    <r>
      <rPr>
        <b/>
        <i/>
        <sz val="10"/>
        <rFont val="Arial"/>
        <family val="2"/>
      </rPr>
      <t xml:space="preserve"> - NOTES</t>
    </r>
  </si>
  <si>
    <t>SDP/AMP reference</t>
  </si>
  <si>
    <t>ADJUSTMENTS IN YELLOW CELLS PULL THROUGH TO 3 YEAR PLAN</t>
  </si>
  <si>
    <t>STAFFING METRICS</t>
  </si>
  <si>
    <t>TOTAL STAFF COSTS ** /  TRI</t>
  </si>
  <si>
    <t>TOTAL TEACHING COSTS ** / TRI</t>
  </si>
  <si>
    <t>CURRICULUM SUPPORT STAFF COSTS (E03) / TRI</t>
  </si>
  <si>
    <t>NON-CURRICULUM STAFF COSTS ** / TRI</t>
  </si>
  <si>
    <t xml:space="preserve">The Integrated Curriculum and Financial Planning methodology ("ICFP") includes 12 metrics that are useful for monitoring the financial resilience of a School's budget and 3 year plans.  We have included some here that can be directly generated from the budget plan/CFR report.  </t>
  </si>
  <si>
    <t>The following data is used for the metrics:</t>
  </si>
  <si>
    <t>All the CFR "I" codes, ie Total Grant Funding + Total Self-Generated Income</t>
  </si>
  <si>
    <t>E01 + E02 + E26 + any teaching staff costs included in another CFR code (eg an external head; language teachers under E28).  Teaching staff costs includes non-classroom based teachers (eg leadership).</t>
  </si>
  <si>
    <t>E03, ie the costs of TAs and HLTAs.</t>
  </si>
  <si>
    <t>E04 + E05 + E06 + E07.  Where services are externally contracted (eg cleaning, catering, etc), include the labour cost under NCSC.</t>
  </si>
  <si>
    <t>Benchmarks</t>
  </si>
  <si>
    <t>Total Teaching Costs</t>
  </si>
  <si>
    <t>Curriculum Staff Costs</t>
  </si>
  <si>
    <t>Non-Curriculum Staff Costs</t>
  </si>
  <si>
    <r>
      <rPr>
        <b/>
        <sz val="10"/>
        <color theme="1"/>
        <rFont val="Calibri"/>
        <family val="2"/>
        <scheme val="minor"/>
      </rPr>
      <t xml:space="preserve">"TRI" </t>
    </r>
    <r>
      <rPr>
        <sz val="10"/>
        <color theme="1"/>
        <rFont val="Calibri"/>
        <family val="2"/>
        <scheme val="minor"/>
      </rPr>
      <t xml:space="preserve">Total Revenue Income </t>
    </r>
  </si>
  <si>
    <r>
      <t xml:space="preserve">"TTC"  </t>
    </r>
    <r>
      <rPr>
        <sz val="10"/>
        <color theme="1"/>
        <rFont val="Calibri"/>
        <family val="2"/>
        <scheme val="minor"/>
      </rPr>
      <t>Total Teaching Staff Costs</t>
    </r>
  </si>
  <si>
    <r>
      <rPr>
        <b/>
        <sz val="10"/>
        <color theme="1"/>
        <rFont val="Calibri"/>
        <family val="2"/>
        <scheme val="minor"/>
      </rPr>
      <t xml:space="preserve">"CSC" </t>
    </r>
    <r>
      <rPr>
        <sz val="10"/>
        <color theme="1"/>
        <rFont val="Calibri"/>
        <family val="2"/>
        <scheme val="minor"/>
      </rPr>
      <t>Curriculum Staff Costs</t>
    </r>
  </si>
  <si>
    <r>
      <t xml:space="preserve">"NCSC"  </t>
    </r>
    <r>
      <rPr>
        <sz val="10"/>
        <color theme="1"/>
        <rFont val="Calibri"/>
        <family val="2"/>
        <scheme val="minor"/>
      </rPr>
      <t>Non-Curriculum Staff Costs</t>
    </r>
  </si>
  <si>
    <r>
      <t>Primary Schools</t>
    </r>
    <r>
      <rPr>
        <b/>
        <sz val="10"/>
        <color theme="1"/>
        <rFont val="Calibri"/>
        <family val="2"/>
        <scheme val="minor"/>
      </rPr>
      <t xml:space="preserve"> &gt; 50%</t>
    </r>
    <r>
      <rPr>
        <sz val="10"/>
        <color theme="1"/>
        <rFont val="Calibri"/>
        <family val="2"/>
        <scheme val="minor"/>
      </rPr>
      <t xml:space="preserve"> of TRI; Secondary Schools may find they spend slightly more.  Cell will show </t>
    </r>
    <r>
      <rPr>
        <b/>
        <sz val="10"/>
        <color rgb="FFFF0000"/>
        <rFont val="Calibri"/>
        <family val="2"/>
        <scheme val="minor"/>
      </rPr>
      <t>Red</t>
    </r>
    <r>
      <rPr>
        <sz val="10"/>
        <color theme="1"/>
        <rFont val="Calibri"/>
        <family val="2"/>
        <scheme val="minor"/>
      </rPr>
      <t xml:space="preserve"> if this is over 50%</t>
    </r>
  </si>
  <si>
    <r>
      <t>Primary Schools</t>
    </r>
    <r>
      <rPr>
        <b/>
        <sz val="10"/>
        <color theme="1"/>
        <rFont val="Calibri"/>
        <family val="2"/>
        <scheme val="minor"/>
      </rPr>
      <t xml:space="preserve"> &gt; 15%</t>
    </r>
    <r>
      <rPr>
        <sz val="10"/>
        <color theme="1"/>
        <rFont val="Calibri"/>
        <family val="2"/>
        <scheme val="minor"/>
      </rPr>
      <t xml:space="preserve"> of TRI;  Secondary Schools</t>
    </r>
    <r>
      <rPr>
        <b/>
        <sz val="10"/>
        <color theme="1"/>
        <rFont val="Calibri"/>
        <family val="2"/>
        <scheme val="minor"/>
      </rPr>
      <t xml:space="preserve"> &gt; 12%.  </t>
    </r>
    <r>
      <rPr>
        <sz val="10"/>
        <color theme="1"/>
        <rFont val="Calibri"/>
        <family val="2"/>
        <scheme val="minor"/>
      </rPr>
      <t xml:space="preserve">Cell will show </t>
    </r>
    <r>
      <rPr>
        <b/>
        <sz val="10"/>
        <color rgb="FFFF0000"/>
        <rFont val="Calibri"/>
        <family val="2"/>
        <scheme val="minor"/>
      </rPr>
      <t>Red</t>
    </r>
    <r>
      <rPr>
        <sz val="10"/>
        <color theme="1"/>
        <rFont val="Calibri"/>
        <family val="2"/>
        <scheme val="minor"/>
      </rPr>
      <t xml:space="preserve"> if this is over 15%</t>
    </r>
  </si>
  <si>
    <r>
      <t xml:space="preserve">Around </t>
    </r>
    <r>
      <rPr>
        <b/>
        <sz val="10"/>
        <color theme="1"/>
        <rFont val="Calibri"/>
        <family val="2"/>
        <scheme val="minor"/>
      </rPr>
      <t>7%</t>
    </r>
    <r>
      <rPr>
        <sz val="10"/>
        <color theme="1"/>
        <rFont val="Calibri"/>
        <family val="2"/>
        <scheme val="minor"/>
      </rPr>
      <t xml:space="preserve">.  Cell will show in </t>
    </r>
    <r>
      <rPr>
        <b/>
        <sz val="10"/>
        <color rgb="FFFF0000"/>
        <rFont val="Calibri"/>
        <family val="2"/>
        <scheme val="minor"/>
      </rPr>
      <t>Red</t>
    </r>
    <r>
      <rPr>
        <sz val="10"/>
        <color theme="1"/>
        <rFont val="Calibri"/>
        <family val="2"/>
        <scheme val="minor"/>
      </rPr>
      <t xml:space="preserve"> if this is over 7%.</t>
    </r>
  </si>
  <si>
    <t>The above plan has been agreed by the Governing Body of</t>
  </si>
  <si>
    <t>School at its meeting on</t>
  </si>
  <si>
    <t>(minutes attached)</t>
  </si>
  <si>
    <t>Date:</t>
  </si>
  <si>
    <t>Signed (Headteacher):</t>
  </si>
  <si>
    <t xml:space="preserve"> (Chair of Governors):</t>
  </si>
  <si>
    <t>NB E08 - E28 will = current year budget unless any adjustments are shown here</t>
  </si>
  <si>
    <r>
      <t>Future years can be based on either Y1 '</t>
    </r>
    <r>
      <rPr>
        <b/>
        <sz val="10"/>
        <rFont val="Arial"/>
        <family val="2"/>
      </rPr>
      <t>Current Year</t>
    </r>
    <r>
      <rPr>
        <sz val="10"/>
        <rFont val="Arial"/>
        <family val="2"/>
      </rPr>
      <t>' or Y1 '</t>
    </r>
    <r>
      <rPr>
        <b/>
        <sz val="10"/>
        <rFont val="Arial"/>
        <family val="2"/>
      </rPr>
      <t>Projected Outturn</t>
    </r>
    <r>
      <rPr>
        <sz val="10"/>
        <rFont val="Arial"/>
        <family val="2"/>
      </rPr>
      <t xml:space="preserve">' by using the </t>
    </r>
    <r>
      <rPr>
        <b/>
        <sz val="10"/>
        <rFont val="Arial"/>
        <family val="2"/>
      </rPr>
      <t xml:space="preserve">purple drop-down box </t>
    </r>
    <r>
      <rPr>
        <sz val="10"/>
        <rFont val="Arial"/>
        <family val="2"/>
      </rPr>
      <t>(cell D3).  The recommended option is 'Projected Outturn', but Governors may wish to see the original budget rolled forward.</t>
    </r>
  </si>
  <si>
    <r>
      <t xml:space="preserve">Funding figures for Years 2 and 3 should only change if pupil numbers change (known or realistic expectation).  </t>
    </r>
    <r>
      <rPr>
        <b/>
        <u/>
        <sz val="10"/>
        <rFont val="Arial"/>
        <family val="2"/>
      </rPr>
      <t>Do not</t>
    </r>
    <r>
      <rPr>
        <sz val="10"/>
        <rFont val="Arial"/>
        <family val="2"/>
      </rPr>
      <t xml:space="preserve"> include any inflation or other changes to funding as this is </t>
    </r>
    <r>
      <rPr>
        <b/>
        <sz val="10"/>
        <rFont val="Arial"/>
        <family val="2"/>
      </rPr>
      <t>unknown</t>
    </r>
    <r>
      <rPr>
        <sz val="10"/>
        <rFont val="Arial"/>
        <family val="2"/>
      </rPr>
      <t>.</t>
    </r>
  </si>
  <si>
    <t>I01 Teachers Pay &amp; Pension Grants</t>
  </si>
  <si>
    <t>I05 Pupil Premium</t>
  </si>
  <si>
    <r>
      <t xml:space="preserve">Adjust for any changes in relevant pupil numbers (ie </t>
    </r>
    <r>
      <rPr>
        <b/>
        <sz val="10"/>
        <rFont val="Arial"/>
        <family val="2"/>
      </rPr>
      <t>current</t>
    </r>
    <r>
      <rPr>
        <sz val="10"/>
        <rFont val="Arial"/>
        <family val="2"/>
      </rPr>
      <t xml:space="preserve"> £ per pupil x school estimate of pupil numbers).  Please include details in the 'Notes' tab.</t>
    </r>
  </si>
  <si>
    <t>I18 PE Grant</t>
  </si>
  <si>
    <t>I18 UIFSM</t>
  </si>
  <si>
    <t>Please ensure that funding matches expenditure, unless there is a very good reason not to (details should be included on the 'Notes' tab.</t>
  </si>
  <si>
    <t>GRANT FUNDING (rows 9 to 23)</t>
  </si>
  <si>
    <t>I03 High Needs Top-up</t>
  </si>
  <si>
    <t xml:space="preserve"> Please include an explanation of any differences between the 20-21 budget plan and the 'Projected Outturn' or Year 2 or Year 3 columns.</t>
  </si>
  <si>
    <t>STAFF COSTS</t>
  </si>
  <si>
    <r>
      <t xml:space="preserve">The 'Notes' tab must be used to show detail of any significant changes year on year.  These figures will </t>
    </r>
    <r>
      <rPr>
        <b/>
        <sz val="10"/>
        <rFont val="Arial"/>
        <family val="2"/>
      </rPr>
      <t>NOT</t>
    </r>
    <r>
      <rPr>
        <sz val="10"/>
        <rFont val="Arial"/>
        <family val="2"/>
      </rPr>
      <t xml:space="preserve"> pull through automatically to the 3 Year Plan.</t>
    </r>
  </si>
  <si>
    <t>E08-E11 Indirect Employee Cost</t>
  </si>
  <si>
    <t>E01 to E07</t>
  </si>
  <si>
    <t>NON-STAFFING COSTS</t>
  </si>
  <si>
    <t>- Year 3 is Year 2 plus 'Notes' tab Year 3 adjustments.</t>
  </si>
  <si>
    <t xml:space="preserve">TOTAL REVENUE INCOME ("TRI") </t>
  </si>
  <si>
    <t>This is Total 'Grant Funding' plus Total 'Self-Generated Income'.</t>
  </si>
  <si>
    <t>Row 63</t>
  </si>
  <si>
    <t>Row 64</t>
  </si>
  <si>
    <t>In year balance (calculated automatically)</t>
  </si>
  <si>
    <t>The metrics are a useful starting point for discussion and a tool to enable a school to ensure its financial resilience.  It may be helpful to download historic data for the School from the Benchmarking Website and track the trend over the last 5 years.</t>
  </si>
  <si>
    <t xml:space="preserve">Please read the notes below carefully to ensure you are completing the plan correctly. </t>
  </si>
  <si>
    <t>Yellow - for non staff costs.  Differences to the previous year should be explained and quantified.  These WILL automatically update the relevant grey cells on the Three Year Plan sheet (see further detail below).</t>
  </si>
  <si>
    <r>
      <rPr>
        <u/>
        <sz val="10"/>
        <rFont val="Arial"/>
        <family val="2"/>
      </rPr>
      <t>Notes tab</t>
    </r>
    <r>
      <rPr>
        <sz val="10"/>
        <rFont val="Arial"/>
        <family val="2"/>
      </rPr>
      <t xml:space="preserve">: This is in 2 sections:       </t>
    </r>
  </si>
  <si>
    <t>Significant changes should be linked to the School Development plan or Asset Management Plan - include a reference ("SDP"; "AMP"; date of Governors meeting) in Column G.</t>
  </si>
  <si>
    <t>2023/24</t>
  </si>
  <si>
    <t>Prior Years</t>
  </si>
  <si>
    <t>THREE YEAR BUDGET PLAN 2021/24</t>
  </si>
  <si>
    <t>NOR - Main School (Oct 18/19/20/21/22 census)</t>
  </si>
  <si>
    <t>Guidance Notes for Three Year Budget Plan 2021-24</t>
  </si>
  <si>
    <t>Prior Years 2019-20 and 2020-21</t>
  </si>
  <si>
    <t>SCHOOLS WITH AN 'E' BUDGET</t>
  </si>
  <si>
    <t>The DfE views a school as a single entity (ie B and E budget combined).  Any information held on eg the Benchmarking website will relate to both cost centres.  You will need to decide whether to complete a 3 year plan for just the B budget, a combined B and E budget or 2 separate ones.  It will depend on the size of the E budget and the impact on the financial position of the school.  The Governor must know what figures they are reviewing.</t>
  </si>
  <si>
    <t>Cost Centre:</t>
  </si>
  <si>
    <t>Blue - for Funding/Income and Staff costs.  Please include an explanation of any differences between the 2021-22 budget plan and the 'Projected Outturn or Year 2 or Year 3 - and quantify these differences.  However these amounts will not pull through to the face of the Three Year Plan.</t>
  </si>
  <si>
    <t>Please include figures for the census relating to the budget plan (eg Oct 20 census for 2021/22 forecast Oct 21 census for 2022/23, etc) - main school figures in Row 5; Nursery and/or Referral Unit in Row 6.</t>
  </si>
  <si>
    <t>We have included 2 prior years on the template as it is helpful for Governors to see historic trends.  It is particularly useful this year as 2020/21 has been so unusual.  Complete column D and F per 2019/20 and 2020/21 Final CFR report.</t>
  </si>
  <si>
    <t>2021-22</t>
  </si>
  <si>
    <t xml:space="preserve">Complete column H per 2021/22 Annual Budget Plan. </t>
  </si>
  <si>
    <r>
      <t>Column I '</t>
    </r>
    <r>
      <rPr>
        <b/>
        <sz val="10"/>
        <rFont val="Arial"/>
        <family val="2"/>
      </rPr>
      <t>Projected Outturn</t>
    </r>
    <r>
      <rPr>
        <sz val="10"/>
        <rFont val="Arial"/>
        <family val="2"/>
      </rPr>
      <t xml:space="preserve">' does not need to be completed for the submitted 3 Year Plan.  However, the 3 Year Plan should be used as a working document throughout the year and updated for any significant decisions/changes (eg in-year adjustments to funds).  The 'Projected Outturn' column should be used to reflect these change - </t>
    </r>
    <r>
      <rPr>
        <sz val="10"/>
        <rFont val="Arial"/>
        <family val="2"/>
      </rPr>
      <t>rationale and detail can be entered into the 'Notes' tab.</t>
    </r>
  </si>
  <si>
    <t>I18D</t>
  </si>
  <si>
    <t>I18A</t>
  </si>
  <si>
    <t>Coronavirus Job Retention Scheme</t>
  </si>
  <si>
    <t>I18B</t>
  </si>
  <si>
    <t>Coronavirus Exceptional Costs Fund</t>
  </si>
  <si>
    <t>I18C</t>
  </si>
  <si>
    <t>Coronavirus Catch-up Funding</t>
  </si>
  <si>
    <t>Budget Share (Total Formula Allocatn)</t>
  </si>
  <si>
    <r>
      <t>Surplus/</t>
    </r>
    <r>
      <rPr>
        <sz val="11"/>
        <color rgb="FFFF0000"/>
        <rFont val="Calibri"/>
        <family val="2"/>
        <scheme val="minor"/>
      </rPr>
      <t>(Deficit)</t>
    </r>
    <r>
      <rPr>
        <sz val="10"/>
        <rFont val="Arial"/>
      </rPr>
      <t xml:space="preserve"> b/f from Prior Year</t>
    </r>
  </si>
  <si>
    <r>
      <t>Surplus/</t>
    </r>
    <r>
      <rPr>
        <b/>
        <sz val="12"/>
        <color rgb="FFFF0000"/>
        <rFont val="Calibri"/>
        <family val="2"/>
        <scheme val="minor"/>
      </rPr>
      <t>(Deficit)</t>
    </r>
    <r>
      <rPr>
        <b/>
        <sz val="12"/>
        <rFont val="Arial"/>
        <family val="2"/>
      </rPr>
      <t xml:space="preserve"> at year end</t>
    </r>
  </si>
  <si>
    <r>
      <t>Surplus/</t>
    </r>
    <r>
      <rPr>
        <sz val="11"/>
        <color rgb="FFFF0000"/>
        <rFont val="Calibri"/>
        <family val="2"/>
        <scheme val="minor"/>
      </rPr>
      <t>(Deficit)</t>
    </r>
    <r>
      <rPr>
        <sz val="11"/>
        <rFont val="Arial"/>
        <family val="2"/>
      </rPr>
      <t xml:space="preserve"> at year end</t>
    </r>
  </si>
  <si>
    <t>£</t>
  </si>
  <si>
    <t>School 3 Year Budget Plan to be returned to BST by 31 May 2021</t>
  </si>
  <si>
    <t>E29</t>
  </si>
  <si>
    <t>Loan Interest</t>
  </si>
  <si>
    <t>BLUE CELLS ARE FOR NOTES TO EXPLAIN ANY DIFFERENCES TO 21/22 BUDGET.  PLEASE QUANTIFY THESE IN COLUMNS H TO J (NB these will NOT pull through to the 3 Year Plan)</t>
  </si>
  <si>
    <t>Loan Interest (E29)</t>
  </si>
  <si>
    <r>
      <t xml:space="preserve">Please ensure that the plan is discussed by the Governors at FGB and signed off by the Chair of Governors (FGB Sign-off tab) before submitting a copy to Bursar Support by </t>
    </r>
    <r>
      <rPr>
        <b/>
        <sz val="10"/>
        <rFont val="Arial"/>
        <family val="2"/>
      </rPr>
      <t>31 May 2021</t>
    </r>
  </si>
  <si>
    <t>I01 Budget Share/Total Formula Allocation</t>
  </si>
  <si>
    <t>Row 10: use the 2021/22 Budget Notification spreadsheet to calculate any adjustments due to NOR changes for Years 2 and 3.  Please include rationale for any adjustments in the 'Notes' tab.</t>
  </si>
  <si>
    <t>Rows 13 &amp; 14: The Teachers Pay and Pension Grants have been included in maintained schools' Budget Share for 2021-22 onwards.  However, Nursery Schools and Nursery classes will still receive the grants separately in 2021-22.</t>
  </si>
  <si>
    <t>Row 15: Should be estimated using information from Sarah Ward.  Adjustments for Years 2 &amp; 3 should be based on school's knowledge of existing pupils - and details included on the 'Notes' tab.</t>
  </si>
  <si>
    <t>Include the amounts known to date and corresponding costs (eg Coronavirus Catch-up Funding).  Any future grants are likely to have corresponding costs and therefore will not inpact on the Year End figure.</t>
  </si>
  <si>
    <t>I18A-C Coronavirus Grants</t>
  </si>
  <si>
    <t>Please ensure that if the income is included, the relevant expenditure is known and can easily be cancelled and removed if the grant does NOT continue beyond Academic Year 2020-21.</t>
  </si>
  <si>
    <t>SELF-GENERATED INCOME (rows 25 to 32)</t>
  </si>
  <si>
    <r>
      <rPr>
        <b/>
        <sz val="10"/>
        <rFont val="Arial"/>
        <family val="2"/>
      </rPr>
      <t>EXPENDITURE</t>
    </r>
    <r>
      <rPr>
        <sz val="10"/>
        <rFont val="Arial"/>
        <family val="2"/>
      </rPr>
      <t xml:space="preserve"> (lines 35 to 61)</t>
    </r>
  </si>
  <si>
    <r>
      <t xml:space="preserve">Rows 36 to 43: The 3 year plan should include </t>
    </r>
    <r>
      <rPr>
        <b/>
        <i/>
        <sz val="10"/>
        <rFont val="Arial"/>
        <family val="2"/>
      </rPr>
      <t>all increments</t>
    </r>
    <r>
      <rPr>
        <sz val="10"/>
        <rFont val="Arial"/>
        <family val="2"/>
      </rPr>
      <t xml:space="preserve"> and expected staff changes but </t>
    </r>
    <r>
      <rPr>
        <b/>
        <i/>
        <sz val="10"/>
        <rFont val="Arial"/>
        <family val="2"/>
      </rPr>
      <t>no inflationary</t>
    </r>
    <r>
      <rPr>
        <sz val="10"/>
        <rFont val="Arial"/>
        <family val="2"/>
      </rPr>
      <t xml:space="preserve"> increase, unless you can afford it. Ensure Governor are aware of your methodology by including details in the 'Notes' tab.</t>
    </r>
  </si>
  <si>
    <r>
      <t xml:space="preserve">Please use Bursar Support's </t>
    </r>
    <r>
      <rPr>
        <b/>
        <sz val="10"/>
        <rFont val="Arial"/>
        <family val="2"/>
      </rPr>
      <t>Salary Spreadsheet</t>
    </r>
    <r>
      <rPr>
        <sz val="10"/>
        <rFont val="Arial"/>
        <family val="2"/>
      </rPr>
      <t xml:space="preserve"> to calculate employee costs:  Totals are shown on the 'Salaries' tab of the tool (ensure the drop down box in A1 is set to 'TOTAL'); on the 'Year 2' and 'Year 3' tabs show the uplift % as </t>
    </r>
    <r>
      <rPr>
        <b/>
        <sz val="10"/>
        <rFont val="Arial"/>
        <family val="2"/>
      </rPr>
      <t xml:space="preserve">0%-2% </t>
    </r>
    <r>
      <rPr>
        <sz val="10"/>
        <rFont val="Arial"/>
        <family val="2"/>
      </rPr>
      <t>(depending on what is affordable) (cells CD2, CD3 and CH2 for Year 2; cells CF2, CF3 and CJ2 for Year 3).  Input the totals generated directly into the yellow cells on the face of the plan.</t>
    </r>
  </si>
  <si>
    <r>
      <t>Indirect Employee Costs are</t>
    </r>
    <r>
      <rPr>
        <b/>
        <sz val="10"/>
        <rFont val="Arial"/>
        <family val="2"/>
      </rPr>
      <t xml:space="preserve"> NOT</t>
    </r>
    <r>
      <rPr>
        <sz val="10"/>
        <rFont val="Arial"/>
        <family val="2"/>
      </rPr>
      <t xml:space="preserve"> generated by the Salary Commitment Tool.  They will be automatically populated using 2021-22 expenditure plus any adjustments on the 'Notes' tab (as for Non-Staffing Costs below)</t>
    </r>
  </si>
  <si>
    <r>
      <t xml:space="preserve">Rows 45 to 59: Expenditure in Years 1-3 will be automatically populated using 2021-22 expenditure </t>
    </r>
    <r>
      <rPr>
        <b/>
        <sz val="10"/>
        <rFont val="Arial"/>
        <family val="2"/>
      </rPr>
      <t>plus</t>
    </r>
    <r>
      <rPr>
        <sz val="10"/>
        <rFont val="Arial"/>
        <family val="2"/>
      </rPr>
      <t xml:space="preserve"> any adjustments on the 'Notes' tab ie:</t>
    </r>
  </si>
  <si>
    <t>- 21/22 Projected Outturn = 21/22 Budget (Column H) plus 'Notes' tab Year 1 adjustments.</t>
  </si>
  <si>
    <t>- Year 2 is 2021/22 ('Current Year' if selected in the purple box D3, or 'Projected Outturn' if selected) plus 'Notes' tab Year 2 adjustments.</t>
  </si>
  <si>
    <t>SURPLUS/(DEFICIT) POSITION (rows 63 to 66)</t>
  </si>
  <si>
    <t>Shows the brought forward position from the previous year - input for the beginning of 19/20 and then calculated automatically</t>
  </si>
  <si>
    <t>Row 65</t>
  </si>
  <si>
    <t>Shows the expected surplus (Schools may be used to calling this the "Contingency" for the current year) or deficit position at the year end (calculated automatically).</t>
  </si>
  <si>
    <t>Surplus/(Deficit) as % of Budget Share</t>
  </si>
  <si>
    <r>
      <t xml:space="preserve">STAFFING METRICS </t>
    </r>
    <r>
      <rPr>
        <i/>
        <sz val="10"/>
        <rFont val="Arial"/>
        <family val="2"/>
      </rPr>
      <t>(see 'Instructions' tab)</t>
    </r>
  </si>
  <si>
    <r>
      <rPr>
        <b/>
        <sz val="10"/>
        <color theme="1"/>
        <rFont val="Calibri"/>
        <family val="2"/>
        <scheme val="minor"/>
      </rPr>
      <t>Around</t>
    </r>
    <r>
      <rPr>
        <sz val="10"/>
        <color theme="1"/>
        <rFont val="Calibri"/>
        <family val="2"/>
        <scheme val="minor"/>
      </rPr>
      <t xml:space="preserve"> </t>
    </r>
    <r>
      <rPr>
        <b/>
        <sz val="10"/>
        <color theme="1"/>
        <rFont val="Calibri"/>
        <family val="2"/>
        <scheme val="minor"/>
      </rPr>
      <t>75%</t>
    </r>
    <r>
      <rPr>
        <sz val="10"/>
        <color theme="1"/>
        <rFont val="Calibri"/>
        <family val="2"/>
        <scheme val="minor"/>
      </rPr>
      <t xml:space="preserve"> of TRI.  Any higher, and the school may struggle to cover its fixed costs as well as invest in longer term resources, eg buildings, IT, etc.   Cell will show </t>
    </r>
    <r>
      <rPr>
        <b/>
        <sz val="10"/>
        <color rgb="FFFF0000"/>
        <rFont val="Calibri"/>
        <family val="2"/>
        <scheme val="minor"/>
      </rPr>
      <t>Red</t>
    </r>
    <r>
      <rPr>
        <sz val="10"/>
        <color theme="1"/>
        <rFont val="Calibri"/>
        <family val="2"/>
        <scheme val="minor"/>
      </rPr>
      <t xml:space="preserve"> if this is over 75%.</t>
    </r>
  </si>
  <si>
    <r>
      <t xml:space="preserve">TTC + CSC + NCSC (ie E01 to E11 + E26).  You could also make adjustments for staff costs included in cleaning, catering contracts, etc and any external teachers under E28.  Or you may want to compare this to Total Staff Pay costs (ie E01 to E07 + E26).  </t>
    </r>
    <r>
      <rPr>
        <b/>
        <sz val="10"/>
        <color theme="1"/>
        <rFont val="Calibri"/>
        <family val="2"/>
        <scheme val="minor"/>
      </rPr>
      <t>Ensure Governors are aware of how this has been calculated.</t>
    </r>
  </si>
  <si>
    <t>ANALYSIS OF BALANCES</t>
  </si>
  <si>
    <t>2021-24</t>
  </si>
  <si>
    <t>Balances at 1.4.21</t>
  </si>
  <si>
    <t>Committed Balances</t>
  </si>
  <si>
    <t>Uncommitted Balances</t>
  </si>
  <si>
    <t>Max:  Secondary 5% of Budget Share; Primary 8% of Budget Share</t>
  </si>
  <si>
    <t>Should agree to Balance Control Mechanism submission</t>
  </si>
  <si>
    <t>eg IT Project</t>
  </si>
  <si>
    <t>Library Project</t>
  </si>
  <si>
    <t>This might include:</t>
  </si>
  <si>
    <t>SDP Reference</t>
  </si>
  <si>
    <t>Specific grants carried forward from one financial year to the next (particularly when they relate to an academic year) eg Pupil Premium, Coronavirus Catch-up Funding, etc</t>
  </si>
  <si>
    <t>Committed Balances should tie into the School Development Plan.</t>
  </si>
  <si>
    <t>A planned investment projects, eg IT investment, improvements to the site and buildings, etc.  These projects should be specifically agreed in the School Development Plan and include a start date and expected time to completion</t>
  </si>
  <si>
    <t>Significant and known short-term changes to pupil numbers (eg Garrison changes)</t>
  </si>
  <si>
    <t>Staffing - only where there are specific short-term and one-off costs in response to needs identified by Ofsted or as a result of staff restructuring.</t>
  </si>
  <si>
    <t>etc</t>
  </si>
  <si>
    <t>Costs in 2021-22 Budget Plan</t>
  </si>
  <si>
    <t>eg E19</t>
  </si>
  <si>
    <t>eg E21</t>
  </si>
  <si>
    <t>E</t>
  </si>
  <si>
    <t>At 1.4.21</t>
  </si>
  <si>
    <t>c/f at 31.3.22</t>
  </si>
  <si>
    <t>Expected Yrs of project</t>
  </si>
  <si>
    <t>COMMITTED BALANCES</t>
  </si>
  <si>
    <t>Please refer to the DfE's Consistent Financial Reporting Framework for appropriate use of Committed Balances.</t>
  </si>
  <si>
    <t>Holy Trinity Primary, S'dale</t>
  </si>
  <si>
    <t>FAWB</t>
  </si>
  <si>
    <t xml:space="preserve">Less 6 Months SEN TA </t>
  </si>
  <si>
    <t>Less full years SEN TA`</t>
  </si>
  <si>
    <t>Holy Trinity</t>
  </si>
  <si>
    <t>8th July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</si>
</sst>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quot;£&quot;* #,##0.00_-;_-&quot;£&quot;* &quot;-&quot;??_-;_-@_-"/>
    <numFmt numFmtId="164" formatCode="#,##0;[Red]\(#,##0\)"/>
    <numFmt numFmtId="165" formatCode="#,##0.0;[Red]\(#,##0.0\)"/>
    <numFmt numFmtId="166" formatCode="#,##0.00;[Red]\(#,##0.00\)"/>
    <numFmt numFmtId="167" formatCode="#,##0.000;[Red]\(#,##0.000\)"/>
    <numFmt numFmtId="168" formatCode="0_ ;[Red]\-0\ "/>
    <numFmt numFmtId="169" formatCode="0.0%"/>
  </numFmts>
  <fonts count="39" x14ac:knownFonts="1">
    <font>
      <sz val="10"/>
      <name val="Arial"/>
    </font>
    <font>
      <b/>
      <sz val="12"/>
      <name val="Arial"/>
      <family val="2"/>
    </font>
    <font>
      <sz val="12"/>
      <name val="Arial"/>
      <family val="2"/>
    </font>
    <font>
      <b/>
      <u/>
      <sz val="12"/>
      <name val="Arial"/>
      <family val="2"/>
    </font>
    <font>
      <b/>
      <sz val="10"/>
      <name val="Arial"/>
      <family val="2"/>
    </font>
    <font>
      <sz val="10"/>
      <name val="Arial"/>
      <family val="2"/>
    </font>
    <font>
      <sz val="9"/>
      <name val="Arial"/>
      <family val="2"/>
    </font>
    <font>
      <b/>
      <sz val="9"/>
      <name val="Arial"/>
      <family val="2"/>
    </font>
    <font>
      <b/>
      <sz val="9"/>
      <color indexed="10"/>
      <name val="Arial"/>
      <family val="2"/>
    </font>
    <font>
      <b/>
      <u/>
      <sz val="10"/>
      <name val="Arial"/>
      <family val="2"/>
    </font>
    <font>
      <b/>
      <sz val="10"/>
      <color indexed="9"/>
      <name val="Arial"/>
      <family val="2"/>
    </font>
    <font>
      <b/>
      <i/>
      <sz val="10"/>
      <name val="Arial"/>
      <family val="2"/>
    </font>
    <font>
      <i/>
      <sz val="10"/>
      <name val="Arial"/>
      <family val="2"/>
    </font>
    <font>
      <sz val="8"/>
      <name val="Arial"/>
    </font>
    <font>
      <u/>
      <sz val="16"/>
      <name val="Arial"/>
      <family val="2"/>
    </font>
    <font>
      <sz val="9"/>
      <color indexed="10"/>
      <name val="Arial"/>
      <family val="2"/>
    </font>
    <font>
      <b/>
      <sz val="10"/>
      <name val="Calibri"/>
      <family val="2"/>
      <scheme val="minor"/>
    </font>
    <font>
      <sz val="10"/>
      <name val="Arial"/>
    </font>
    <font>
      <b/>
      <sz val="11"/>
      <color rgb="FFFA7D00"/>
      <name val="Calibri"/>
      <family val="2"/>
      <scheme val="minor"/>
    </font>
    <font>
      <sz val="12"/>
      <name val="Times New Roman"/>
      <family val="1"/>
    </font>
    <font>
      <b/>
      <sz val="10"/>
      <color rgb="FFFF0000"/>
      <name val="Arial"/>
      <family val="2"/>
    </font>
    <font>
      <u/>
      <sz val="10"/>
      <name val="Arial"/>
      <family val="2"/>
    </font>
    <font>
      <b/>
      <sz val="10"/>
      <color indexed="10"/>
      <name val="Arial"/>
      <family val="2"/>
    </font>
    <font>
      <b/>
      <sz val="11"/>
      <name val="Calibri"/>
      <family val="2"/>
      <scheme val="minor"/>
    </font>
    <font>
      <i/>
      <sz val="9"/>
      <name val="Arial"/>
      <family val="2"/>
    </font>
    <font>
      <sz val="11"/>
      <color rgb="FFFF0000"/>
      <name val="Calibri"/>
      <family val="2"/>
      <scheme val="minor"/>
    </font>
    <font>
      <sz val="14"/>
      <color theme="1"/>
      <name val="Calibri"/>
      <family val="2"/>
      <scheme val="minor"/>
    </font>
    <font>
      <sz val="12"/>
      <color theme="1"/>
      <name val="Calibri"/>
      <family val="2"/>
      <scheme val="minor"/>
    </font>
    <font>
      <sz val="10"/>
      <color theme="1"/>
      <name val="Calibri"/>
      <family val="2"/>
      <scheme val="minor"/>
    </font>
    <font>
      <b/>
      <sz val="10"/>
      <color theme="1"/>
      <name val="Calibri"/>
      <family val="2"/>
      <scheme val="minor"/>
    </font>
    <font>
      <b/>
      <i/>
      <sz val="10"/>
      <color theme="1"/>
      <name val="Calibri"/>
      <family val="2"/>
      <scheme val="minor"/>
    </font>
    <font>
      <b/>
      <sz val="10"/>
      <color rgb="FFFF0000"/>
      <name val="Calibri"/>
      <family val="2"/>
      <scheme val="minor"/>
    </font>
    <font>
      <b/>
      <sz val="12"/>
      <color rgb="FFFF0000"/>
      <name val="Calibri"/>
      <family val="2"/>
      <scheme val="minor"/>
    </font>
    <font>
      <b/>
      <i/>
      <sz val="10"/>
      <color indexed="48"/>
      <name val="Arial"/>
      <family val="2"/>
    </font>
    <font>
      <sz val="10"/>
      <color indexed="9"/>
      <name val="Arial"/>
      <family val="2"/>
    </font>
    <font>
      <sz val="11"/>
      <name val="Arial"/>
      <family val="2"/>
    </font>
    <font>
      <b/>
      <sz val="11"/>
      <name val="Arial"/>
      <family val="2"/>
    </font>
    <font>
      <i/>
      <sz val="10"/>
      <color indexed="48"/>
      <name val="Arial"/>
      <family val="2"/>
    </font>
    <font>
      <sz val="10"/>
      <color rgb="FFFF0000"/>
      <name val="Arial"/>
      <family val="2"/>
    </font>
  </fonts>
  <fills count="18">
    <fill>
      <patternFill patternType="none"/>
    </fill>
    <fill>
      <patternFill patternType="gray125"/>
    </fill>
    <fill>
      <patternFill patternType="solid">
        <fgColor indexed="43"/>
        <bgColor indexed="64"/>
      </patternFill>
    </fill>
    <fill>
      <patternFill patternType="solid">
        <fgColor indexed="46"/>
        <bgColor indexed="64"/>
      </patternFill>
    </fill>
    <fill>
      <patternFill patternType="solid">
        <fgColor indexed="51"/>
        <bgColor indexed="64"/>
      </patternFill>
    </fill>
    <fill>
      <patternFill patternType="solid">
        <fgColor indexed="44"/>
        <bgColor indexed="64"/>
      </patternFill>
    </fill>
    <fill>
      <patternFill patternType="solid">
        <fgColor theme="8" tint="0.79998168889431442"/>
        <bgColor indexed="64"/>
      </patternFill>
    </fill>
    <fill>
      <patternFill patternType="solid">
        <fgColor rgb="FF00FF00"/>
        <bgColor indexed="64"/>
      </patternFill>
    </fill>
    <fill>
      <patternFill patternType="solid">
        <fgColor rgb="FFFFFF00"/>
        <bgColor indexed="64"/>
      </patternFill>
    </fill>
    <fill>
      <patternFill patternType="solid">
        <fgColor theme="0" tint="-4.9989318521683403E-2"/>
        <bgColor indexed="64"/>
      </patternFill>
    </fill>
    <fill>
      <patternFill patternType="solid">
        <fgColor rgb="FFE2E2E2"/>
        <bgColor indexed="64"/>
      </patternFill>
    </fill>
    <fill>
      <patternFill patternType="solid">
        <fgColor rgb="FFE0C1FF"/>
        <bgColor indexed="64"/>
      </patternFill>
    </fill>
    <fill>
      <patternFill patternType="solid">
        <fgColor rgb="FFF2F2F2"/>
      </patternFill>
    </fill>
    <fill>
      <patternFill patternType="solid">
        <fgColor theme="0" tint="-0.14999847407452621"/>
        <bgColor indexed="64"/>
      </patternFill>
    </fill>
    <fill>
      <patternFill patternType="solid">
        <fgColor rgb="FFE5F5FF"/>
        <bgColor indexed="64"/>
      </patternFill>
    </fill>
    <fill>
      <patternFill patternType="solid">
        <fgColor rgb="FFFFFF99"/>
        <bgColor indexed="64"/>
      </patternFill>
    </fill>
    <fill>
      <patternFill patternType="solid">
        <fgColor theme="0"/>
        <bgColor indexed="64"/>
      </patternFill>
    </fill>
    <fill>
      <patternFill patternType="solid">
        <fgColor rgb="FFFFFFCC"/>
        <bgColor indexed="64"/>
      </patternFill>
    </fill>
  </fills>
  <borders count="6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style="medium">
        <color indexed="64"/>
      </top>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style="double">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thin">
        <color rgb="FF7F7F7F"/>
      </left>
      <right style="thin">
        <color rgb="FF7F7F7F"/>
      </right>
      <top style="thin">
        <color rgb="FF7F7F7F"/>
      </top>
      <bottom style="thin">
        <color rgb="FF7F7F7F"/>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top/>
      <bottom style="dotted">
        <color auto="1"/>
      </bottom>
      <diagonal/>
    </border>
    <border>
      <left/>
      <right style="medium">
        <color indexed="64"/>
      </right>
      <top/>
      <bottom style="dotted">
        <color auto="1"/>
      </bottom>
      <diagonal/>
    </border>
    <border>
      <left style="medium">
        <color indexed="64"/>
      </left>
      <right/>
      <top style="thin">
        <color indexed="64"/>
      </top>
      <bottom/>
      <diagonal/>
    </border>
    <border>
      <left/>
      <right style="medium">
        <color indexed="64"/>
      </right>
      <top style="thin">
        <color indexed="64"/>
      </top>
      <bottom/>
      <diagonal/>
    </border>
    <border>
      <left/>
      <right/>
      <top/>
      <bottom style="dashed">
        <color auto="1"/>
      </bottom>
      <diagonal/>
    </border>
    <border>
      <left/>
      <right style="medium">
        <color indexed="64"/>
      </right>
      <top/>
      <bottom style="dashed">
        <color indexed="64"/>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s>
  <cellStyleXfs count="5">
    <xf numFmtId="0" fontId="0" fillId="0" borderId="0"/>
    <xf numFmtId="9" fontId="17" fillId="0" borderId="0" applyFont="0" applyFill="0" applyBorder="0" applyAlignment="0" applyProtection="0"/>
    <xf numFmtId="0" fontId="18" fillId="12" borderId="27" applyNumberFormat="0" applyAlignment="0" applyProtection="0"/>
    <xf numFmtId="0" fontId="5" fillId="0" borderId="0"/>
    <xf numFmtId="44" fontId="17" fillId="0" borderId="0" applyFont="0" applyFill="0" applyBorder="0" applyAlignment="0" applyProtection="0"/>
  </cellStyleXfs>
  <cellXfs count="524">
    <xf numFmtId="0" fontId="0" fillId="0" borderId="0" xfId="0"/>
    <xf numFmtId="0" fontId="0" fillId="0" borderId="0" xfId="0" applyBorder="1"/>
    <xf numFmtId="0" fontId="0" fillId="0" borderId="1" xfId="0" applyBorder="1"/>
    <xf numFmtId="0" fontId="3" fillId="0" borderId="0" xfId="0" applyFont="1"/>
    <xf numFmtId="0" fontId="4" fillId="0" borderId="0" xfId="0" applyFont="1" applyBorder="1"/>
    <xf numFmtId="0" fontId="4" fillId="0" borderId="0" xfId="0" applyFont="1"/>
    <xf numFmtId="0" fontId="5" fillId="0" borderId="0" xfId="0" applyFont="1"/>
    <xf numFmtId="0" fontId="0" fillId="0" borderId="4" xfId="0" applyBorder="1" applyAlignment="1">
      <alignment horizontal="center" wrapText="1"/>
    </xf>
    <xf numFmtId="0" fontId="0" fillId="0" borderId="2" xfId="0" applyBorder="1" applyAlignment="1">
      <alignment horizontal="center" wrapText="1"/>
    </xf>
    <xf numFmtId="0" fontId="1" fillId="0" borderId="0" xfId="0" applyFont="1"/>
    <xf numFmtId="0" fontId="0" fillId="0" borderId="2" xfId="0" applyBorder="1" applyProtection="1">
      <protection locked="0"/>
    </xf>
    <xf numFmtId="0" fontId="0" fillId="0" borderId="0" xfId="0" applyBorder="1" applyProtection="1">
      <protection locked="0"/>
    </xf>
    <xf numFmtId="0" fontId="0" fillId="0" borderId="4" xfId="0" applyBorder="1" applyProtection="1">
      <protection locked="0"/>
    </xf>
    <xf numFmtId="0" fontId="0" fillId="0" borderId="5" xfId="0" applyBorder="1" applyProtection="1">
      <protection locked="0"/>
    </xf>
    <xf numFmtId="0" fontId="0" fillId="0" borderId="6" xfId="0" applyBorder="1" applyProtection="1">
      <protection locked="0"/>
    </xf>
    <xf numFmtId="0" fontId="0" fillId="0" borderId="7" xfId="0" applyBorder="1" applyProtection="1">
      <protection locked="0"/>
    </xf>
    <xf numFmtId="0" fontId="0" fillId="0" borderId="1" xfId="0" applyBorder="1" applyProtection="1">
      <protection locked="0"/>
    </xf>
    <xf numFmtId="0" fontId="0" fillId="0" borderId="8" xfId="0" applyBorder="1" applyProtection="1">
      <protection locked="0"/>
    </xf>
    <xf numFmtId="0" fontId="0" fillId="0" borderId="0" xfId="0" applyProtection="1">
      <protection locked="0"/>
    </xf>
    <xf numFmtId="0" fontId="0" fillId="0" borderId="9" xfId="0" applyBorder="1" applyProtection="1">
      <protection locked="0"/>
    </xf>
    <xf numFmtId="0" fontId="4" fillId="0" borderId="0" xfId="0" applyFont="1" applyProtection="1">
      <protection locked="0"/>
    </xf>
    <xf numFmtId="0" fontId="0" fillId="0" borderId="10" xfId="0" applyBorder="1" applyProtection="1">
      <protection locked="0"/>
    </xf>
    <xf numFmtId="0" fontId="0" fillId="0" borderId="11" xfId="0" applyBorder="1" applyProtection="1">
      <protection locked="0"/>
    </xf>
    <xf numFmtId="0" fontId="0" fillId="0" borderId="12" xfId="0" applyBorder="1" applyProtection="1">
      <protection locked="0"/>
    </xf>
    <xf numFmtId="0" fontId="0" fillId="0" borderId="13" xfId="0" applyBorder="1" applyProtection="1">
      <protection locked="0"/>
    </xf>
    <xf numFmtId="0" fontId="0" fillId="0" borderId="0" xfId="0" applyBorder="1" applyProtection="1"/>
    <xf numFmtId="0" fontId="0" fillId="0" borderId="11" xfId="0" applyBorder="1" applyProtection="1"/>
    <xf numFmtId="0" fontId="4" fillId="0" borderId="0" xfId="0" applyFont="1" applyProtection="1"/>
    <xf numFmtId="0" fontId="0" fillId="0" borderId="0" xfId="0" applyFill="1" applyBorder="1" applyProtection="1">
      <protection locked="0"/>
    </xf>
    <xf numFmtId="0" fontId="0" fillId="0" borderId="11" xfId="0" applyFill="1" applyBorder="1" applyAlignment="1">
      <alignment horizontal="left"/>
    </xf>
    <xf numFmtId="164" fontId="3" fillId="0" borderId="0" xfId="0" applyNumberFormat="1" applyFont="1"/>
    <xf numFmtId="164" fontId="2" fillId="0" borderId="0" xfId="0" applyNumberFormat="1" applyFont="1"/>
    <xf numFmtId="164" fontId="1" fillId="0" borderId="0" xfId="0" applyNumberFormat="1" applyFont="1"/>
    <xf numFmtId="164" fontId="0" fillId="0" borderId="0" xfId="0" applyNumberFormat="1"/>
    <xf numFmtId="164" fontId="6" fillId="0" borderId="5" xfId="0" applyNumberFormat="1" applyFont="1" applyBorder="1" applyAlignment="1">
      <alignment horizontal="center" wrapText="1"/>
    </xf>
    <xf numFmtId="164" fontId="6" fillId="0" borderId="2" xfId="0" applyNumberFormat="1" applyFont="1" applyBorder="1" applyAlignment="1">
      <alignment horizontal="center" wrapText="1"/>
    </xf>
    <xf numFmtId="164" fontId="6" fillId="0" borderId="0" xfId="0" applyNumberFormat="1" applyFont="1" applyAlignment="1">
      <alignment wrapText="1"/>
    </xf>
    <xf numFmtId="164" fontId="6" fillId="0" borderId="0" xfId="0" applyNumberFormat="1" applyFont="1"/>
    <xf numFmtId="164" fontId="0" fillId="0" borderId="9" xfId="0" applyNumberFormat="1" applyBorder="1" applyProtection="1"/>
    <xf numFmtId="164" fontId="0" fillId="0" borderId="6" xfId="0" applyNumberFormat="1" applyBorder="1" applyProtection="1"/>
    <xf numFmtId="164" fontId="6" fillId="0" borderId="2" xfId="0" applyNumberFormat="1" applyFont="1" applyBorder="1"/>
    <xf numFmtId="164" fontId="6" fillId="0" borderId="4" xfId="0" applyNumberFormat="1" applyFont="1" applyBorder="1"/>
    <xf numFmtId="164" fontId="6" fillId="0" borderId="2" xfId="0" applyNumberFormat="1" applyFont="1" applyBorder="1" applyProtection="1">
      <protection locked="0"/>
    </xf>
    <xf numFmtId="164" fontId="6" fillId="0" borderId="2" xfId="0" applyNumberFormat="1" applyFont="1" applyBorder="1" applyProtection="1"/>
    <xf numFmtId="164" fontId="6" fillId="0" borderId="2" xfId="0" applyNumberFormat="1" applyFont="1" applyFill="1" applyBorder="1"/>
    <xf numFmtId="164" fontId="6" fillId="0" borderId="0" xfId="0" applyNumberFormat="1" applyFont="1" applyBorder="1" applyProtection="1">
      <protection locked="0"/>
    </xf>
    <xf numFmtId="164" fontId="6" fillId="0" borderId="4" xfId="0" applyNumberFormat="1" applyFont="1" applyBorder="1" applyProtection="1">
      <protection locked="0"/>
    </xf>
    <xf numFmtId="164" fontId="6" fillId="0" borderId="11" xfId="0" applyNumberFormat="1" applyFont="1" applyBorder="1"/>
    <xf numFmtId="164" fontId="6" fillId="0" borderId="6" xfId="0" applyNumberFormat="1" applyFont="1" applyBorder="1" applyProtection="1">
      <protection locked="0"/>
    </xf>
    <xf numFmtId="164" fontId="6" fillId="0" borderId="6" xfId="0" applyNumberFormat="1" applyFont="1" applyBorder="1" applyProtection="1"/>
    <xf numFmtId="164" fontId="6" fillId="0" borderId="1" xfId="0" applyNumberFormat="1" applyFont="1" applyBorder="1"/>
    <xf numFmtId="164" fontId="6" fillId="0" borderId="3" xfId="0" applyNumberFormat="1" applyFont="1" applyBorder="1" applyProtection="1">
      <protection locked="0"/>
    </xf>
    <xf numFmtId="164" fontId="6" fillId="0" borderId="15" xfId="0" applyNumberFormat="1" applyFont="1" applyBorder="1"/>
    <xf numFmtId="164" fontId="6" fillId="0" borderId="14" xfId="0" applyNumberFormat="1" applyFont="1" applyBorder="1"/>
    <xf numFmtId="164" fontId="5" fillId="0" borderId="0" xfId="0" applyNumberFormat="1" applyFont="1"/>
    <xf numFmtId="164" fontId="7" fillId="0" borderId="16" xfId="0" applyNumberFormat="1" applyFont="1" applyBorder="1"/>
    <xf numFmtId="164" fontId="7" fillId="0" borderId="17" xfId="0" applyNumberFormat="1" applyFont="1" applyBorder="1"/>
    <xf numFmtId="164" fontId="6" fillId="0" borderId="6" xfId="0" applyNumberFormat="1" applyFont="1" applyBorder="1" applyAlignment="1">
      <alignment horizontal="center" wrapText="1"/>
    </xf>
    <xf numFmtId="164" fontId="6" fillId="2" borderId="2" xfId="0" applyNumberFormat="1" applyFont="1" applyFill="1" applyBorder="1" applyAlignment="1">
      <alignment horizontal="center" wrapText="1"/>
    </xf>
    <xf numFmtId="164" fontId="6" fillId="2" borderId="2" xfId="0" applyNumberFormat="1" applyFont="1" applyFill="1" applyBorder="1" applyProtection="1">
      <protection locked="0"/>
    </xf>
    <xf numFmtId="164" fontId="6" fillId="2" borderId="18" xfId="0" applyNumberFormat="1" applyFont="1" applyFill="1" applyBorder="1" applyProtection="1">
      <protection locked="0"/>
    </xf>
    <xf numFmtId="164" fontId="6" fillId="2" borderId="19" xfId="0" applyNumberFormat="1" applyFont="1" applyFill="1" applyBorder="1" applyProtection="1">
      <protection locked="0"/>
    </xf>
    <xf numFmtId="164" fontId="6" fillId="2" borderId="11" xfId="0" applyNumberFormat="1" applyFont="1" applyFill="1" applyBorder="1" applyProtection="1">
      <protection locked="0"/>
    </xf>
    <xf numFmtId="164" fontId="6" fillId="0" borderId="18" xfId="0" applyNumberFormat="1" applyFont="1" applyBorder="1" applyProtection="1"/>
    <xf numFmtId="164" fontId="6" fillId="0" borderId="5" xfId="0" applyNumberFormat="1" applyFont="1" applyBorder="1" applyProtection="1"/>
    <xf numFmtId="165" fontId="7" fillId="0" borderId="20" xfId="0" applyNumberFormat="1" applyFont="1" applyBorder="1" applyProtection="1"/>
    <xf numFmtId="164" fontId="6" fillId="2" borderId="5" xfId="0" applyNumberFormat="1" applyFont="1" applyFill="1" applyBorder="1" applyProtection="1">
      <protection locked="0"/>
    </xf>
    <xf numFmtId="164" fontId="6" fillId="2" borderId="2" xfId="0" applyNumberFormat="1" applyFont="1" applyFill="1" applyBorder="1" applyAlignment="1" applyProtection="1">
      <alignment horizontal="center" wrapText="1"/>
      <protection locked="0"/>
    </xf>
    <xf numFmtId="164" fontId="6" fillId="0" borderId="18" xfId="0" applyNumberFormat="1" applyFont="1" applyFill="1" applyBorder="1" applyProtection="1"/>
    <xf numFmtId="164" fontId="0" fillId="0" borderId="0" xfId="0" applyNumberFormat="1" applyBorder="1"/>
    <xf numFmtId="0" fontId="0" fillId="0" borderId="8" xfId="0" applyBorder="1" applyAlignment="1">
      <alignment horizontal="center"/>
    </xf>
    <xf numFmtId="0" fontId="5" fillId="0" borderId="9" xfId="0" applyFont="1" applyBorder="1" applyAlignment="1" applyProtection="1">
      <protection locked="0"/>
    </xf>
    <xf numFmtId="0" fontId="5" fillId="0" borderId="9" xfId="0" applyFont="1" applyBorder="1" applyProtection="1">
      <protection locked="0"/>
    </xf>
    <xf numFmtId="0" fontId="5" fillId="0" borderId="0" xfId="0" applyFont="1" applyBorder="1" applyAlignment="1" applyProtection="1">
      <protection locked="0"/>
    </xf>
    <xf numFmtId="0" fontId="5" fillId="0" borderId="0" xfId="0" applyFont="1" applyBorder="1" applyProtection="1">
      <protection locked="0"/>
    </xf>
    <xf numFmtId="0" fontId="9" fillId="0" borderId="0" xfId="0" applyFont="1"/>
    <xf numFmtId="165" fontId="6" fillId="0" borderId="2" xfId="0" applyNumberFormat="1" applyFont="1" applyFill="1" applyBorder="1" applyProtection="1">
      <protection locked="0"/>
    </xf>
    <xf numFmtId="164" fontId="6" fillId="2" borderId="6" xfId="0" applyNumberFormat="1" applyFont="1" applyFill="1" applyBorder="1" applyProtection="1">
      <protection locked="0"/>
    </xf>
    <xf numFmtId="0" fontId="5" fillId="0" borderId="0" xfId="0" applyFont="1" applyProtection="1">
      <protection locked="0"/>
    </xf>
    <xf numFmtId="164" fontId="7" fillId="0" borderId="0" xfId="0" applyNumberFormat="1" applyFont="1" applyBorder="1"/>
    <xf numFmtId="165" fontId="7" fillId="0" borderId="0" xfId="0" applyNumberFormat="1" applyFont="1" applyBorder="1" applyProtection="1"/>
    <xf numFmtId="0" fontId="0" fillId="2" borderId="0" xfId="0" applyFill="1" applyBorder="1" applyProtection="1">
      <protection locked="0"/>
    </xf>
    <xf numFmtId="0" fontId="0" fillId="2" borderId="13" xfId="0" applyFill="1" applyBorder="1" applyProtection="1">
      <protection locked="0"/>
    </xf>
    <xf numFmtId="0" fontId="5" fillId="2" borderId="10" xfId="0" applyFont="1" applyFill="1" applyBorder="1" applyAlignment="1" applyProtection="1">
      <protection locked="0"/>
    </xf>
    <xf numFmtId="0" fontId="5" fillId="2" borderId="9" xfId="0" applyFont="1" applyFill="1" applyBorder="1" applyAlignment="1" applyProtection="1">
      <protection locked="0"/>
    </xf>
    <xf numFmtId="0" fontId="5" fillId="2" borderId="9" xfId="0" applyFont="1" applyFill="1" applyBorder="1" applyProtection="1">
      <protection locked="0"/>
    </xf>
    <xf numFmtId="0" fontId="5" fillId="2" borderId="11" xfId="0" applyFont="1" applyFill="1" applyBorder="1" applyAlignment="1" applyProtection="1">
      <protection locked="0"/>
    </xf>
    <xf numFmtId="0" fontId="5" fillId="2" borderId="0" xfId="0" applyFont="1" applyFill="1" applyBorder="1" applyAlignment="1" applyProtection="1">
      <protection locked="0"/>
    </xf>
    <xf numFmtId="0" fontId="5" fillId="2" borderId="0" xfId="0" applyFont="1" applyFill="1" applyBorder="1" applyProtection="1">
      <protection locked="0"/>
    </xf>
    <xf numFmtId="0" fontId="0" fillId="2" borderId="10" xfId="0" applyFill="1" applyBorder="1" applyProtection="1">
      <protection locked="0"/>
    </xf>
    <xf numFmtId="0" fontId="0" fillId="2" borderId="9" xfId="0" applyFill="1" applyBorder="1" applyProtection="1">
      <protection locked="0"/>
    </xf>
    <xf numFmtId="0" fontId="0" fillId="2" borderId="11" xfId="0" applyFill="1" applyBorder="1" applyProtection="1">
      <protection locked="0"/>
    </xf>
    <xf numFmtId="0" fontId="0" fillId="2" borderId="1" xfId="0" applyFill="1" applyBorder="1" applyProtection="1">
      <protection locked="0"/>
    </xf>
    <xf numFmtId="164" fontId="6" fillId="2" borderId="9" xfId="0" applyNumberFormat="1" applyFont="1" applyFill="1" applyBorder="1" applyAlignment="1">
      <alignment horizontal="center" wrapText="1"/>
    </xf>
    <xf numFmtId="0" fontId="5" fillId="0" borderId="3" xfId="0" applyFont="1" applyBorder="1" applyAlignment="1" applyProtection="1">
      <alignment horizontal="left"/>
    </xf>
    <xf numFmtId="0" fontId="5" fillId="0" borderId="18" xfId="0" applyFont="1" applyBorder="1" applyAlignment="1" applyProtection="1">
      <alignment horizontal="left"/>
    </xf>
    <xf numFmtId="0" fontId="5" fillId="0" borderId="2" xfId="0" applyFont="1" applyBorder="1" applyProtection="1"/>
    <xf numFmtId="0" fontId="5" fillId="0" borderId="18" xfId="0" applyFont="1" applyBorder="1" applyProtection="1"/>
    <xf numFmtId="0" fontId="5" fillId="0" borderId="3" xfId="0" applyFont="1" applyBorder="1" applyAlignment="1" applyProtection="1"/>
    <xf numFmtId="0" fontId="5" fillId="0" borderId="3" xfId="0" applyFont="1" applyBorder="1" applyProtection="1"/>
    <xf numFmtId="0" fontId="5" fillId="0" borderId="18" xfId="0" applyFont="1" applyBorder="1" applyAlignment="1" applyProtection="1"/>
    <xf numFmtId="0" fontId="5" fillId="0" borderId="2" xfId="0" applyFont="1" applyBorder="1" applyAlignment="1" applyProtection="1"/>
    <xf numFmtId="0" fontId="5" fillId="0" borderId="0" xfId="0" applyFont="1" applyBorder="1" applyAlignment="1" applyProtection="1"/>
    <xf numFmtId="0" fontId="5" fillId="0" borderId="0" xfId="0" applyFont="1" applyBorder="1" applyProtection="1"/>
    <xf numFmtId="0" fontId="0" fillId="2" borderId="2" xfId="0" applyFill="1" applyBorder="1"/>
    <xf numFmtId="0" fontId="0" fillId="0" borderId="22" xfId="0" applyBorder="1"/>
    <xf numFmtId="0" fontId="0" fillId="0" borderId="3" xfId="0" applyBorder="1"/>
    <xf numFmtId="164" fontId="4" fillId="0" borderId="0" xfId="0" applyNumberFormat="1" applyFont="1" applyBorder="1"/>
    <xf numFmtId="164" fontId="6" fillId="0" borderId="0" xfId="0" applyNumberFormat="1" applyFont="1" applyFill="1" applyBorder="1" applyProtection="1"/>
    <xf numFmtId="165" fontId="6" fillId="0" borderId="6" xfId="0" applyNumberFormat="1" applyFont="1" applyFill="1" applyBorder="1" applyProtection="1">
      <protection locked="0"/>
    </xf>
    <xf numFmtId="0" fontId="7" fillId="0" borderId="0" xfId="0" applyFont="1"/>
    <xf numFmtId="165" fontId="7" fillId="0" borderId="17" xfId="0" applyNumberFormat="1" applyFont="1" applyBorder="1" applyProtection="1"/>
    <xf numFmtId="164" fontId="6" fillId="3" borderId="2" xfId="0" applyNumberFormat="1" applyFont="1" applyFill="1" applyBorder="1" applyProtection="1"/>
    <xf numFmtId="164" fontId="6" fillId="3" borderId="3" xfId="0" applyNumberFormat="1" applyFont="1" applyFill="1" applyBorder="1" applyProtection="1"/>
    <xf numFmtId="0" fontId="5" fillId="0" borderId="2" xfId="0" applyFont="1" applyBorder="1"/>
    <xf numFmtId="168" fontId="9" fillId="0" borderId="0" xfId="0" applyNumberFormat="1" applyFont="1"/>
    <xf numFmtId="168" fontId="0" fillId="0" borderId="0" xfId="0" applyNumberFormat="1"/>
    <xf numFmtId="168" fontId="0" fillId="0" borderId="0" xfId="0" applyNumberFormat="1" applyBorder="1"/>
    <xf numFmtId="0" fontId="0" fillId="0" borderId="0" xfId="0" applyAlignment="1">
      <alignment wrapText="1"/>
    </xf>
    <xf numFmtId="0" fontId="5" fillId="0" borderId="0" xfId="0" applyFont="1" applyFill="1" applyBorder="1" applyProtection="1">
      <protection locked="0"/>
    </xf>
    <xf numFmtId="0" fontId="5" fillId="0" borderId="0" xfId="0" applyFont="1" applyFill="1" applyBorder="1" applyProtection="1"/>
    <xf numFmtId="0" fontId="5" fillId="0" borderId="19" xfId="0" applyFont="1" applyBorder="1" applyProtection="1"/>
    <xf numFmtId="0" fontId="0" fillId="4" borderId="0" xfId="0" applyFill="1" applyBorder="1" applyAlignment="1" applyProtection="1">
      <alignment horizontal="left" vertical="top"/>
    </xf>
    <xf numFmtId="1" fontId="5" fillId="5" borderId="0" xfId="0" applyNumberFormat="1" applyFont="1" applyFill="1" applyProtection="1">
      <protection locked="0"/>
    </xf>
    <xf numFmtId="1" fontId="5" fillId="5" borderId="0" xfId="0" applyNumberFormat="1" applyFont="1" applyFill="1" applyBorder="1" applyAlignment="1" applyProtection="1">
      <alignment horizontal="left" vertical="top"/>
      <protection locked="0"/>
    </xf>
    <xf numFmtId="1" fontId="5" fillId="5" borderId="0" xfId="0" applyNumberFormat="1" applyFont="1" applyFill="1" applyBorder="1" applyProtection="1">
      <protection locked="0"/>
    </xf>
    <xf numFmtId="164" fontId="14" fillId="0" borderId="0" xfId="0" applyNumberFormat="1" applyFont="1" applyAlignment="1">
      <alignment vertical="center"/>
    </xf>
    <xf numFmtId="0" fontId="14" fillId="0" borderId="0" xfId="0" applyFont="1"/>
    <xf numFmtId="0" fontId="5" fillId="6" borderId="0" xfId="0" applyFont="1" applyFill="1"/>
    <xf numFmtId="168" fontId="9" fillId="6" borderId="0" xfId="0" applyNumberFormat="1" applyFont="1" applyFill="1"/>
    <xf numFmtId="0" fontId="9" fillId="6" borderId="0" xfId="0" applyFont="1" applyFill="1" applyAlignment="1">
      <alignment horizontal="center"/>
    </xf>
    <xf numFmtId="164" fontId="6" fillId="6" borderId="2" xfId="0" applyNumberFormat="1" applyFont="1" applyFill="1" applyBorder="1"/>
    <xf numFmtId="0" fontId="0" fillId="6" borderId="0" xfId="0" applyFill="1"/>
    <xf numFmtId="164" fontId="7" fillId="6" borderId="2" xfId="0" applyNumberFormat="1" applyFont="1" applyFill="1" applyBorder="1"/>
    <xf numFmtId="0" fontId="2" fillId="6" borderId="0" xfId="0" applyFont="1" applyFill="1" applyAlignment="1">
      <alignment vertical="center"/>
    </xf>
    <xf numFmtId="164" fontId="6" fillId="7" borderId="4" xfId="0" applyNumberFormat="1" applyFont="1" applyFill="1" applyBorder="1"/>
    <xf numFmtId="0" fontId="5" fillId="0" borderId="2" xfId="0" applyFont="1" applyFill="1" applyBorder="1" applyProtection="1">
      <protection locked="0"/>
    </xf>
    <xf numFmtId="165" fontId="7" fillId="0" borderId="23" xfId="0" applyNumberFormat="1" applyFont="1" applyBorder="1" applyProtection="1"/>
    <xf numFmtId="0" fontId="5" fillId="0" borderId="2" xfId="0" applyFont="1" applyBorder="1" applyAlignment="1" applyProtection="1"/>
    <xf numFmtId="168" fontId="16" fillId="0" borderId="0" xfId="0" applyNumberFormat="1" applyFont="1" applyAlignment="1">
      <alignment horizontal="center" vertical="center"/>
    </xf>
    <xf numFmtId="168" fontId="16" fillId="0" borderId="0" xfId="0" applyNumberFormat="1" applyFont="1" applyAlignment="1">
      <alignment horizontal="center" vertical="center" wrapText="1"/>
    </xf>
    <xf numFmtId="0" fontId="5" fillId="0" borderId="0" xfId="0" applyFont="1" applyFill="1"/>
    <xf numFmtId="0" fontId="7" fillId="0" borderId="0" xfId="0" applyFont="1" applyFill="1"/>
    <xf numFmtId="0" fontId="0" fillId="0" borderId="0" xfId="0" applyFill="1"/>
    <xf numFmtId="1" fontId="5" fillId="0" borderId="0" xfId="0" applyNumberFormat="1" applyFont="1" applyFill="1" applyProtection="1">
      <protection locked="0"/>
    </xf>
    <xf numFmtId="0" fontId="5" fillId="0" borderId="0" xfId="0" applyFont="1" applyFill="1" applyBorder="1" applyAlignment="1" applyProtection="1">
      <alignment horizontal="left" vertical="top"/>
      <protection locked="0"/>
    </xf>
    <xf numFmtId="164" fontId="6" fillId="0" borderId="11" xfId="0" applyNumberFormat="1" applyFont="1" applyBorder="1" applyAlignment="1">
      <alignment horizontal="center" wrapText="1"/>
    </xf>
    <xf numFmtId="164" fontId="6" fillId="0" borderId="11" xfId="0" applyNumberFormat="1" applyFont="1" applyFill="1" applyBorder="1" applyProtection="1">
      <protection locked="0"/>
    </xf>
    <xf numFmtId="164" fontId="6" fillId="0" borderId="11" xfId="0" applyNumberFormat="1" applyFont="1" applyFill="1" applyBorder="1" applyProtection="1"/>
    <xf numFmtId="164" fontId="6" fillId="0" borderId="11" xfId="0" applyNumberFormat="1" applyFont="1" applyBorder="1" applyProtection="1"/>
    <xf numFmtId="164" fontId="6" fillId="0" borderId="0" xfId="0" applyNumberFormat="1" applyFont="1" applyBorder="1"/>
    <xf numFmtId="165" fontId="6" fillId="0" borderId="11" xfId="0" applyNumberFormat="1" applyFont="1" applyBorder="1" applyProtection="1"/>
    <xf numFmtId="164" fontId="6" fillId="0" borderId="12" xfId="0" applyNumberFormat="1" applyFont="1" applyBorder="1" applyAlignment="1">
      <alignment horizontal="center" wrapText="1"/>
    </xf>
    <xf numFmtId="164" fontId="6" fillId="0" borderId="12" xfId="0" applyNumberFormat="1" applyFont="1" applyFill="1" applyBorder="1" applyProtection="1"/>
    <xf numFmtId="164" fontId="6" fillId="0" borderId="12" xfId="0" applyNumberFormat="1" applyFont="1" applyBorder="1" applyProtection="1"/>
    <xf numFmtId="164" fontId="7" fillId="0" borderId="26" xfId="0" applyNumberFormat="1" applyFont="1" applyBorder="1"/>
    <xf numFmtId="166" fontId="6" fillId="0" borderId="12" xfId="0" applyNumberFormat="1" applyFont="1" applyFill="1" applyBorder="1" applyProtection="1">
      <protection locked="0"/>
    </xf>
    <xf numFmtId="165" fontId="7" fillId="0" borderId="26" xfId="0" applyNumberFormat="1" applyFont="1" applyFill="1" applyBorder="1" applyProtection="1"/>
    <xf numFmtId="164" fontId="6" fillId="0" borderId="0" xfId="0" applyNumberFormat="1" applyFont="1" applyFill="1" applyBorder="1"/>
    <xf numFmtId="165" fontId="6" fillId="0" borderId="12" xfId="0" applyNumberFormat="1" applyFont="1" applyFill="1" applyBorder="1" applyProtection="1">
      <protection locked="0"/>
    </xf>
    <xf numFmtId="164" fontId="6" fillId="0" borderId="9" xfId="0" applyNumberFormat="1" applyFont="1" applyFill="1" applyBorder="1" applyAlignment="1">
      <alignment horizontal="center" wrapText="1"/>
    </xf>
    <xf numFmtId="164" fontId="6" fillId="0" borderId="9" xfId="0" applyNumberFormat="1" applyFont="1" applyFill="1" applyBorder="1" applyAlignment="1" applyProtection="1">
      <alignment horizontal="center" wrapText="1"/>
      <protection locked="0"/>
    </xf>
    <xf numFmtId="164" fontId="6" fillId="0" borderId="0" xfId="0" applyNumberFormat="1" applyFont="1" applyFill="1" applyBorder="1" applyAlignment="1">
      <alignment horizontal="center" wrapText="1"/>
    </xf>
    <xf numFmtId="164" fontId="7" fillId="0" borderId="0" xfId="0" applyNumberFormat="1" applyFont="1" applyFill="1" applyBorder="1" applyAlignment="1">
      <alignment wrapText="1"/>
    </xf>
    <xf numFmtId="164" fontId="4" fillId="0" borderId="2" xfId="0" applyNumberFormat="1" applyFont="1" applyBorder="1" applyAlignment="1">
      <alignment horizontal="left"/>
    </xf>
    <xf numFmtId="164" fontId="6" fillId="0" borderId="4" xfId="0" applyNumberFormat="1" applyFont="1" applyFill="1" applyBorder="1" applyAlignment="1">
      <alignment horizontal="center" wrapText="1"/>
    </xf>
    <xf numFmtId="164" fontId="6" fillId="0" borderId="12" xfId="0" applyNumberFormat="1" applyFont="1" applyBorder="1" applyProtection="1">
      <protection locked="0"/>
    </xf>
    <xf numFmtId="165" fontId="6" fillId="0" borderId="4" xfId="0" applyNumberFormat="1" applyFont="1" applyFill="1" applyBorder="1" applyProtection="1">
      <protection locked="0"/>
    </xf>
    <xf numFmtId="164" fontId="6" fillId="0" borderId="4" xfId="0" applyNumberFormat="1" applyFont="1" applyFill="1" applyBorder="1" applyProtection="1"/>
    <xf numFmtId="164" fontId="7" fillId="0" borderId="0" xfId="0" applyNumberFormat="1" applyFont="1" applyFill="1" applyBorder="1"/>
    <xf numFmtId="0" fontId="5" fillId="0" borderId="7" xfId="0" applyFont="1" applyFill="1" applyBorder="1" applyProtection="1">
      <protection locked="0"/>
    </xf>
    <xf numFmtId="164" fontId="6" fillId="0" borderId="7" xfId="0" applyNumberFormat="1" applyFont="1" applyBorder="1"/>
    <xf numFmtId="164" fontId="6" fillId="0" borderId="0" xfId="0" applyNumberFormat="1" applyFont="1" applyFill="1"/>
    <xf numFmtId="0" fontId="5" fillId="0" borderId="2" xfId="0" applyFont="1" applyBorder="1" applyAlignment="1" applyProtection="1"/>
    <xf numFmtId="164" fontId="4" fillId="0" borderId="11" xfId="0" applyNumberFormat="1" applyFont="1" applyBorder="1" applyAlignment="1">
      <alignment horizontal="center" vertical="center" wrapText="1"/>
    </xf>
    <xf numFmtId="164" fontId="4" fillId="0" borderId="12" xfId="0" applyNumberFormat="1" applyFont="1" applyBorder="1" applyAlignment="1">
      <alignment horizontal="center" vertical="center" wrapText="1"/>
    </xf>
    <xf numFmtId="164" fontId="4" fillId="0" borderId="2" xfId="0" applyNumberFormat="1" applyFont="1" applyBorder="1" applyAlignment="1">
      <alignment horizontal="center" vertical="center" wrapText="1"/>
    </xf>
    <xf numFmtId="164" fontId="4" fillId="0" borderId="4" xfId="0" applyNumberFormat="1" applyFont="1" applyBorder="1" applyAlignment="1">
      <alignment horizontal="center" vertical="center" wrapText="1"/>
    </xf>
    <xf numFmtId="164" fontId="4" fillId="0" borderId="2" xfId="0" quotePrefix="1" applyNumberFormat="1" applyFont="1" applyBorder="1" applyAlignment="1">
      <alignment horizontal="center" vertical="center" wrapText="1"/>
    </xf>
    <xf numFmtId="0" fontId="5" fillId="0" borderId="0" xfId="3" applyAlignment="1">
      <alignment vertical="top"/>
    </xf>
    <xf numFmtId="0" fontId="19" fillId="0" borderId="0" xfId="3" applyFont="1" applyAlignment="1">
      <alignment vertical="top"/>
    </xf>
    <xf numFmtId="0" fontId="5" fillId="0" borderId="0" xfId="3" applyAlignment="1">
      <alignment horizontal="left" vertical="top"/>
    </xf>
    <xf numFmtId="0" fontId="20" fillId="0" borderId="0" xfId="3" applyFont="1" applyAlignment="1">
      <alignment horizontal="left" vertical="top"/>
    </xf>
    <xf numFmtId="164" fontId="5" fillId="0" borderId="0" xfId="3" applyNumberFormat="1" applyFont="1" applyFill="1" applyBorder="1" applyAlignment="1">
      <alignment vertical="top" wrapText="1"/>
    </xf>
    <xf numFmtId="0" fontId="5" fillId="0" borderId="19" xfId="3" applyFont="1" applyBorder="1" applyAlignment="1">
      <alignment horizontal="left" vertical="center"/>
    </xf>
    <xf numFmtId="0" fontId="5" fillId="0" borderId="18" xfId="3" applyBorder="1" applyAlignment="1">
      <alignment vertical="top"/>
    </xf>
    <xf numFmtId="0" fontId="5" fillId="0" borderId="2" xfId="3" applyFont="1" applyBorder="1" applyAlignment="1">
      <alignment horizontal="left" vertical="top"/>
    </xf>
    <xf numFmtId="0" fontId="5" fillId="0" borderId="2" xfId="3" applyFont="1" applyBorder="1" applyAlignment="1">
      <alignment vertical="top" wrapText="1"/>
    </xf>
    <xf numFmtId="164" fontId="5" fillId="0" borderId="2" xfId="3" applyNumberFormat="1" applyFont="1" applyFill="1" applyBorder="1" applyAlignment="1">
      <alignment vertical="top" wrapText="1"/>
    </xf>
    <xf numFmtId="0" fontId="5" fillId="0" borderId="0" xfId="3" applyFont="1" applyAlignment="1">
      <alignment horizontal="left" vertical="top"/>
    </xf>
    <xf numFmtId="0" fontId="5" fillId="0" borderId="0" xfId="3" applyFont="1" applyAlignment="1">
      <alignment vertical="top" wrapText="1"/>
    </xf>
    <xf numFmtId="164" fontId="5" fillId="0" borderId="18" xfId="3" applyNumberFormat="1" applyFont="1" applyFill="1" applyBorder="1" applyAlignment="1">
      <alignment vertical="top" wrapText="1"/>
    </xf>
    <xf numFmtId="0" fontId="5" fillId="0" borderId="2" xfId="3" applyFont="1" applyBorder="1" applyAlignment="1">
      <alignment horizontal="left" vertical="top" wrapText="1"/>
    </xf>
    <xf numFmtId="0" fontId="19" fillId="0" borderId="0" xfId="3" applyFont="1" applyFill="1" applyAlignment="1">
      <alignment vertical="top"/>
    </xf>
    <xf numFmtId="0" fontId="5" fillId="0" borderId="0" xfId="3" applyFont="1" applyAlignment="1">
      <alignment vertical="top"/>
    </xf>
    <xf numFmtId="164" fontId="6" fillId="0" borderId="2" xfId="0" applyNumberFormat="1" applyFont="1" applyBorder="1" applyAlignment="1">
      <alignment horizontal="left"/>
    </xf>
    <xf numFmtId="164" fontId="7" fillId="0" borderId="2" xfId="0" applyNumberFormat="1" applyFont="1" applyBorder="1" applyAlignment="1">
      <alignment horizontal="left"/>
    </xf>
    <xf numFmtId="164" fontId="6" fillId="0" borderId="7" xfId="0" applyNumberFormat="1" applyFont="1" applyBorder="1" applyAlignment="1">
      <alignment horizontal="left"/>
    </xf>
    <xf numFmtId="164" fontId="6" fillId="0" borderId="0" xfId="0" applyNumberFormat="1" applyFont="1" applyAlignment="1">
      <alignment horizontal="left"/>
    </xf>
    <xf numFmtId="0" fontId="5" fillId="0" borderId="0" xfId="3" applyFill="1" applyAlignment="1">
      <alignment vertical="top"/>
    </xf>
    <xf numFmtId="0" fontId="4" fillId="0" borderId="2" xfId="0" applyFont="1" applyBorder="1"/>
    <xf numFmtId="164" fontId="6" fillId="9" borderId="2" xfId="0" applyNumberFormat="1" applyFont="1" applyFill="1" applyBorder="1" applyProtection="1"/>
    <xf numFmtId="0" fontId="20" fillId="8" borderId="0" xfId="0" applyFont="1" applyFill="1"/>
    <xf numFmtId="0" fontId="22" fillId="0" borderId="0" xfId="0" applyFont="1"/>
    <xf numFmtId="0" fontId="5" fillId="0" borderId="0" xfId="0" applyFont="1" applyFill="1" applyBorder="1" applyAlignment="1" applyProtection="1">
      <protection locked="0"/>
    </xf>
    <xf numFmtId="0" fontId="5" fillId="14" borderId="1" xfId="0" applyFont="1" applyFill="1" applyBorder="1" applyAlignment="1" applyProtection="1">
      <protection locked="0"/>
    </xf>
    <xf numFmtId="164" fontId="3" fillId="9" borderId="0" xfId="0" quotePrefix="1" applyNumberFormat="1" applyFont="1" applyFill="1"/>
    <xf numFmtId="0" fontId="5" fillId="14" borderId="6" xfId="0" applyFont="1" applyFill="1" applyBorder="1" applyAlignment="1" applyProtection="1">
      <protection locked="0"/>
    </xf>
    <xf numFmtId="0" fontId="5" fillId="14" borderId="4" xfId="0" applyFont="1" applyFill="1" applyBorder="1" applyAlignment="1" applyProtection="1">
      <protection locked="0"/>
    </xf>
    <xf numFmtId="0" fontId="5" fillId="14" borderId="4" xfId="0" applyFont="1" applyFill="1" applyBorder="1" applyProtection="1">
      <protection locked="0"/>
    </xf>
    <xf numFmtId="0" fontId="5" fillId="14" borderId="7" xfId="0" applyFont="1" applyFill="1" applyBorder="1" applyAlignment="1" applyProtection="1">
      <protection locked="0"/>
    </xf>
    <xf numFmtId="0" fontId="5" fillId="0" borderId="5" xfId="0" applyFont="1" applyBorder="1" applyAlignment="1" applyProtection="1">
      <protection locked="0"/>
    </xf>
    <xf numFmtId="0" fontId="5" fillId="0" borderId="12" xfId="0" applyFont="1" applyBorder="1" applyAlignment="1" applyProtection="1">
      <protection locked="0"/>
    </xf>
    <xf numFmtId="0" fontId="5" fillId="0" borderId="12" xfId="0" applyFont="1" applyBorder="1" applyAlignment="1" applyProtection="1"/>
    <xf numFmtId="0" fontId="5" fillId="2" borderId="5" xfId="0" applyFont="1" applyFill="1" applyBorder="1" applyAlignment="1" applyProtection="1">
      <protection locked="0"/>
    </xf>
    <xf numFmtId="0" fontId="5" fillId="2" borderId="12" xfId="0" applyFont="1" applyFill="1" applyBorder="1" applyAlignment="1" applyProtection="1">
      <protection locked="0"/>
    </xf>
    <xf numFmtId="0" fontId="0" fillId="2" borderId="5" xfId="0" applyFill="1" applyBorder="1" applyProtection="1">
      <protection locked="0"/>
    </xf>
    <xf numFmtId="0" fontId="0" fillId="2" borderId="12" xfId="0" applyFill="1" applyBorder="1" applyProtection="1">
      <protection locked="0"/>
    </xf>
    <xf numFmtId="0" fontId="0" fillId="2" borderId="8" xfId="0" applyFill="1" applyBorder="1" applyProtection="1">
      <protection locked="0"/>
    </xf>
    <xf numFmtId="0" fontId="5" fillId="0" borderId="19" xfId="0" applyFont="1" applyBorder="1"/>
    <xf numFmtId="0" fontId="7" fillId="0" borderId="0" xfId="0" applyFont="1" applyBorder="1"/>
    <xf numFmtId="0" fontId="7" fillId="0" borderId="0" xfId="0" applyFont="1" applyBorder="1" applyProtection="1"/>
    <xf numFmtId="0" fontId="5" fillId="0" borderId="2" xfId="0" applyFont="1" applyBorder="1" applyAlignment="1" applyProtection="1">
      <alignment horizontal="left"/>
    </xf>
    <xf numFmtId="0" fontId="19" fillId="0" borderId="0" xfId="3" applyFont="1" applyAlignment="1">
      <alignment vertical="center"/>
    </xf>
    <xf numFmtId="0" fontId="5" fillId="0" borderId="0" xfId="3" applyAlignment="1">
      <alignment vertical="center"/>
    </xf>
    <xf numFmtId="0" fontId="5" fillId="2" borderId="13" xfId="0" applyFont="1" applyFill="1" applyBorder="1" applyAlignment="1" applyProtection="1">
      <protection locked="0"/>
    </xf>
    <xf numFmtId="164" fontId="5" fillId="0" borderId="2" xfId="0" applyNumberFormat="1" applyFont="1" applyBorder="1" applyProtection="1"/>
    <xf numFmtId="164" fontId="5" fillId="0" borderId="2" xfId="0" applyNumberFormat="1" applyFont="1" applyFill="1" applyBorder="1" applyProtection="1"/>
    <xf numFmtId="164" fontId="5" fillId="14" borderId="2" xfId="0" applyNumberFormat="1" applyFont="1" applyFill="1" applyBorder="1" applyAlignment="1" applyProtection="1">
      <alignment horizontal="right"/>
      <protection locked="0"/>
    </xf>
    <xf numFmtId="164" fontId="5" fillId="0" borderId="0" xfId="0" applyNumberFormat="1" applyFont="1" applyFill="1" applyBorder="1" applyAlignment="1" applyProtection="1">
      <alignment horizontal="right"/>
      <protection locked="0"/>
    </xf>
    <xf numFmtId="164" fontId="5" fillId="14" borderId="2" xfId="0" applyNumberFormat="1" applyFont="1" applyFill="1" applyBorder="1" applyProtection="1">
      <protection locked="0"/>
    </xf>
    <xf numFmtId="164" fontId="5" fillId="0" borderId="0" xfId="0" applyNumberFormat="1" applyFont="1" applyFill="1" applyBorder="1" applyProtection="1">
      <protection locked="0"/>
    </xf>
    <xf numFmtId="164" fontId="5" fillId="2" borderId="2" xfId="0" applyNumberFormat="1" applyFont="1" applyFill="1" applyBorder="1" applyProtection="1">
      <protection locked="0"/>
    </xf>
    <xf numFmtId="164" fontId="0" fillId="2" borderId="2" xfId="0" applyNumberFormat="1" applyFill="1" applyBorder="1" applyProtection="1">
      <protection locked="0"/>
    </xf>
    <xf numFmtId="164" fontId="4" fillId="0" borderId="2" xfId="0" applyNumberFormat="1" applyFont="1" applyBorder="1"/>
    <xf numFmtId="0" fontId="5" fillId="0" borderId="6" xfId="3" applyFont="1" applyBorder="1" applyAlignment="1">
      <alignment vertical="top" wrapText="1"/>
    </xf>
    <xf numFmtId="0" fontId="5" fillId="0" borderId="7" xfId="3" applyFont="1" applyBorder="1" applyAlignment="1">
      <alignment horizontal="left" vertical="top" wrapText="1"/>
    </xf>
    <xf numFmtId="0" fontId="5" fillId="0" borderId="6" xfId="3" applyFont="1" applyBorder="1" applyAlignment="1">
      <alignment horizontal="left" vertical="top" wrapText="1"/>
    </xf>
    <xf numFmtId="0" fontId="5" fillId="0" borderId="4" xfId="3" applyFont="1" applyBorder="1" applyAlignment="1">
      <alignment horizontal="left" vertical="top" wrapText="1"/>
    </xf>
    <xf numFmtId="0" fontId="5" fillId="0" borderId="4" xfId="3" quotePrefix="1" applyFont="1" applyBorder="1" applyAlignment="1">
      <alignment horizontal="left" vertical="top" wrapText="1" indent="1"/>
    </xf>
    <xf numFmtId="0" fontId="5" fillId="0" borderId="7" xfId="3" quotePrefix="1" applyFont="1" applyBorder="1" applyAlignment="1">
      <alignment horizontal="left" vertical="top" wrapText="1" indent="1"/>
    </xf>
    <xf numFmtId="0" fontId="5" fillId="0" borderId="2" xfId="3" applyBorder="1" applyAlignment="1">
      <alignment horizontal="left" vertical="top" wrapText="1"/>
    </xf>
    <xf numFmtId="0" fontId="4" fillId="0" borderId="2" xfId="3" applyFont="1" applyBorder="1" applyAlignment="1">
      <alignment horizontal="left" vertical="top"/>
    </xf>
    <xf numFmtId="164" fontId="7" fillId="0" borderId="2" xfId="0" applyNumberFormat="1" applyFont="1" applyBorder="1" applyAlignment="1"/>
    <xf numFmtId="164" fontId="6" fillId="0" borderId="18" xfId="0" applyNumberFormat="1" applyFont="1" applyBorder="1"/>
    <xf numFmtId="0" fontId="5" fillId="0" borderId="18" xfId="3" applyFont="1" applyBorder="1" applyAlignment="1">
      <alignment horizontal="left" vertical="top" wrapText="1"/>
    </xf>
    <xf numFmtId="164" fontId="6" fillId="0" borderId="6" xfId="0" applyNumberFormat="1" applyFont="1" applyBorder="1" applyAlignment="1" applyProtection="1">
      <alignment horizontal="left"/>
      <protection locked="0"/>
    </xf>
    <xf numFmtId="164" fontId="12" fillId="0" borderId="6" xfId="0" applyNumberFormat="1" applyFont="1" applyBorder="1" applyProtection="1">
      <protection locked="0"/>
    </xf>
    <xf numFmtId="164" fontId="23" fillId="9" borderId="0" xfId="2" applyNumberFormat="1" applyFont="1" applyFill="1" applyBorder="1" applyAlignment="1">
      <alignment horizontal="left"/>
    </xf>
    <xf numFmtId="164" fontId="24" fillId="0" borderId="6" xfId="0" applyNumberFormat="1" applyFont="1" applyBorder="1" applyProtection="1">
      <protection locked="0"/>
    </xf>
    <xf numFmtId="164" fontId="4" fillId="0" borderId="0" xfId="0" applyNumberFormat="1" applyFont="1" applyBorder="1" applyAlignment="1">
      <alignment horizontal="left"/>
    </xf>
    <xf numFmtId="164" fontId="6" fillId="2" borderId="7" xfId="0" applyNumberFormat="1" applyFont="1" applyFill="1" applyBorder="1" applyProtection="1">
      <protection locked="0"/>
    </xf>
    <xf numFmtId="164" fontId="6" fillId="0" borderId="8" xfId="0" applyNumberFormat="1" applyFont="1" applyFill="1" applyBorder="1" applyProtection="1"/>
    <xf numFmtId="164" fontId="0" fillId="13" borderId="20" xfId="0" applyNumberFormat="1" applyFill="1" applyBorder="1"/>
    <xf numFmtId="164" fontId="0" fillId="13" borderId="20" xfId="0" applyNumberFormat="1" applyFill="1" applyBorder="1" applyProtection="1"/>
    <xf numFmtId="164" fontId="5" fillId="13" borderId="20" xfId="0" applyNumberFormat="1" applyFont="1" applyFill="1" applyBorder="1" applyAlignment="1" applyProtection="1">
      <alignment wrapText="1"/>
    </xf>
    <xf numFmtId="164" fontId="0" fillId="13" borderId="17" xfId="0" applyNumberFormat="1" applyFill="1" applyBorder="1" applyProtection="1"/>
    <xf numFmtId="164" fontId="4" fillId="9" borderId="13" xfId="0" applyNumberFormat="1" applyFont="1" applyFill="1" applyBorder="1" applyAlignment="1">
      <alignment horizontal="left" vertical="center"/>
    </xf>
    <xf numFmtId="164" fontId="1" fillId="9" borderId="1" xfId="0" applyNumberFormat="1" applyFont="1" applyFill="1" applyBorder="1" applyAlignment="1">
      <alignment horizontal="left" vertical="center"/>
    </xf>
    <xf numFmtId="164" fontId="0" fillId="9" borderId="1" xfId="0" applyNumberFormat="1" applyFill="1" applyBorder="1"/>
    <xf numFmtId="164" fontId="0" fillId="9" borderId="1" xfId="0" applyNumberFormat="1" applyFill="1" applyBorder="1" applyProtection="1"/>
    <xf numFmtId="164" fontId="5" fillId="9" borderId="1" xfId="0" applyNumberFormat="1" applyFont="1" applyFill="1" applyBorder="1" applyAlignment="1" applyProtection="1">
      <alignment wrapText="1"/>
    </xf>
    <xf numFmtId="164" fontId="0" fillId="9" borderId="8" xfId="0" applyNumberFormat="1" applyFill="1" applyBorder="1" applyProtection="1"/>
    <xf numFmtId="164" fontId="7" fillId="0" borderId="35" xfId="0" applyNumberFormat="1" applyFont="1" applyBorder="1"/>
    <xf numFmtId="164" fontId="6" fillId="2" borderId="4" xfId="0" applyNumberFormat="1" applyFont="1" applyFill="1" applyBorder="1" applyProtection="1">
      <protection locked="0"/>
    </xf>
    <xf numFmtId="164" fontId="4" fillId="9" borderId="19" xfId="0" applyNumberFormat="1" applyFont="1" applyFill="1" applyBorder="1" applyAlignment="1">
      <alignment horizontal="left" vertical="center"/>
    </xf>
    <xf numFmtId="164" fontId="4" fillId="9" borderId="3" xfId="0" applyNumberFormat="1" applyFont="1" applyFill="1" applyBorder="1" applyAlignment="1">
      <alignment horizontal="left" vertical="center"/>
    </xf>
    <xf numFmtId="164" fontId="6" fillId="9" borderId="3" xfId="0" applyNumberFormat="1" applyFont="1" applyFill="1" applyBorder="1"/>
    <xf numFmtId="164" fontId="7" fillId="9" borderId="3" xfId="0" applyNumberFormat="1" applyFont="1" applyFill="1" applyBorder="1"/>
    <xf numFmtId="165" fontId="7" fillId="9" borderId="3" xfId="0" applyNumberFormat="1" applyFont="1" applyFill="1" applyBorder="1" applyProtection="1"/>
    <xf numFmtId="164" fontId="7" fillId="9" borderId="18" xfId="0" applyNumberFormat="1" applyFont="1" applyFill="1" applyBorder="1"/>
    <xf numFmtId="164" fontId="7" fillId="0" borderId="24" xfId="0" applyNumberFormat="1" applyFont="1" applyBorder="1"/>
    <xf numFmtId="164" fontId="7" fillId="16" borderId="2" xfId="0" applyNumberFormat="1" applyFont="1" applyFill="1" applyBorder="1"/>
    <xf numFmtId="164" fontId="7" fillId="16" borderId="2" xfId="0" applyNumberFormat="1" applyFont="1" applyFill="1" applyBorder="1" applyProtection="1"/>
    <xf numFmtId="164" fontId="7" fillId="16" borderId="6" xfId="0" applyNumberFormat="1" applyFont="1" applyFill="1" applyBorder="1" applyProtection="1"/>
    <xf numFmtId="164" fontId="6" fillId="3" borderId="7" xfId="0" applyNumberFormat="1" applyFont="1" applyFill="1" applyBorder="1" applyProtection="1"/>
    <xf numFmtId="164" fontId="6" fillId="13" borderId="20" xfId="0" applyNumberFormat="1" applyFont="1" applyFill="1" applyBorder="1"/>
    <xf numFmtId="164" fontId="6" fillId="13" borderId="17" xfId="0" applyNumberFormat="1" applyFont="1" applyFill="1" applyBorder="1"/>
    <xf numFmtId="164" fontId="6" fillId="9" borderId="6" xfId="0" applyNumberFormat="1" applyFont="1" applyFill="1" applyBorder="1" applyProtection="1"/>
    <xf numFmtId="165" fontId="7" fillId="0" borderId="34" xfId="0" applyNumberFormat="1" applyFont="1" applyBorder="1" applyProtection="1"/>
    <xf numFmtId="164" fontId="1" fillId="13" borderId="32" xfId="0" applyNumberFormat="1" applyFont="1" applyFill="1" applyBorder="1" applyAlignment="1">
      <alignment horizontal="left"/>
    </xf>
    <xf numFmtId="0" fontId="5" fillId="0" borderId="25" xfId="0" applyFont="1" applyBorder="1" applyAlignment="1">
      <alignment vertical="center"/>
    </xf>
    <xf numFmtId="164" fontId="1" fillId="0" borderId="0" xfId="0" applyNumberFormat="1" applyFont="1" applyBorder="1"/>
    <xf numFmtId="164" fontId="5" fillId="0" borderId="0" xfId="0" applyNumberFormat="1" applyFont="1" applyBorder="1"/>
    <xf numFmtId="164" fontId="0" fillId="0" borderId="6" xfId="0" applyNumberFormat="1" applyBorder="1"/>
    <xf numFmtId="164" fontId="0" fillId="15" borderId="7" xfId="0" applyNumberFormat="1" applyFill="1" applyBorder="1" applyProtection="1">
      <protection locked="0"/>
    </xf>
    <xf numFmtId="164" fontId="0" fillId="0" borderId="7" xfId="0" applyNumberFormat="1" applyBorder="1"/>
    <xf numFmtId="164" fontId="0" fillId="16" borderId="7" xfId="0" applyNumberFormat="1" applyFill="1" applyBorder="1"/>
    <xf numFmtId="0" fontId="7" fillId="0" borderId="0" xfId="0" applyFont="1" applyAlignment="1">
      <alignment horizontal="center" wrapText="1"/>
    </xf>
    <xf numFmtId="164" fontId="12" fillId="0" borderId="0" xfId="0" applyNumberFormat="1" applyFont="1" applyBorder="1"/>
    <xf numFmtId="164" fontId="1" fillId="13" borderId="21" xfId="0" applyNumberFormat="1" applyFont="1" applyFill="1" applyBorder="1"/>
    <xf numFmtId="164" fontId="1" fillId="13" borderId="20" xfId="0" applyNumberFormat="1" applyFont="1" applyFill="1" applyBorder="1"/>
    <xf numFmtId="164" fontId="5" fillId="13" borderId="20" xfId="0" applyNumberFormat="1" applyFont="1" applyFill="1" applyBorder="1"/>
    <xf numFmtId="164" fontId="4" fillId="13" borderId="20" xfId="0" applyNumberFormat="1" applyFont="1" applyFill="1" applyBorder="1"/>
    <xf numFmtId="167" fontId="10" fillId="13" borderId="20" xfId="0" applyNumberFormat="1" applyFont="1" applyFill="1" applyBorder="1"/>
    <xf numFmtId="164" fontId="4" fillId="13" borderId="17" xfId="0" applyNumberFormat="1" applyFont="1" applyFill="1" applyBorder="1"/>
    <xf numFmtId="0" fontId="26" fillId="0" borderId="0" xfId="0" applyFont="1"/>
    <xf numFmtId="0" fontId="29" fillId="0" borderId="24" xfId="0" applyFont="1" applyBorder="1" applyAlignment="1">
      <alignment vertical="center"/>
    </xf>
    <xf numFmtId="0" fontId="28" fillId="0" borderId="36" xfId="0" applyFont="1" applyBorder="1" applyAlignment="1">
      <alignment horizontal="left" vertical="top" wrapText="1"/>
    </xf>
    <xf numFmtId="0" fontId="28" fillId="0" borderId="37" xfId="0" applyFont="1" applyBorder="1" applyAlignment="1">
      <alignment horizontal="left" vertical="top" wrapText="1"/>
    </xf>
    <xf numFmtId="0" fontId="28" fillId="0" borderId="38" xfId="0" applyFont="1" applyBorder="1" applyAlignment="1">
      <alignment horizontal="left" vertical="top" wrapText="1"/>
    </xf>
    <xf numFmtId="0" fontId="29" fillId="0" borderId="37" xfId="0" applyFont="1" applyBorder="1" applyAlignment="1">
      <alignment horizontal="left" vertical="top" wrapText="1"/>
    </xf>
    <xf numFmtId="0" fontId="28" fillId="0" borderId="39" xfId="0" applyFont="1" applyBorder="1" applyAlignment="1">
      <alignment horizontal="left" vertical="top" wrapText="1"/>
    </xf>
    <xf numFmtId="0" fontId="28" fillId="0" borderId="40" xfId="0" applyFont="1" applyBorder="1" applyAlignment="1">
      <alignment horizontal="left" vertical="top" wrapText="1"/>
    </xf>
    <xf numFmtId="164" fontId="11" fillId="0" borderId="0" xfId="0" applyNumberFormat="1" applyFont="1" applyBorder="1"/>
    <xf numFmtId="164" fontId="5" fillId="0" borderId="14" xfId="0" applyNumberFormat="1" applyFont="1" applyBorder="1"/>
    <xf numFmtId="164" fontId="33" fillId="0" borderId="0" xfId="0" applyNumberFormat="1" applyFont="1" applyBorder="1"/>
    <xf numFmtId="169" fontId="11" fillId="0" borderId="0" xfId="1" applyNumberFormat="1" applyFont="1" applyBorder="1"/>
    <xf numFmtId="165" fontId="33" fillId="0" borderId="0" xfId="0" applyNumberFormat="1" applyFont="1" applyBorder="1"/>
    <xf numFmtId="167" fontId="34" fillId="0" borderId="0" xfId="0" applyNumberFormat="1" applyFont="1" applyBorder="1"/>
    <xf numFmtId="164" fontId="5" fillId="0" borderId="24" xfId="0" applyNumberFormat="1" applyFont="1" applyBorder="1"/>
    <xf numFmtId="164" fontId="1" fillId="0" borderId="14" xfId="0" applyNumberFormat="1" applyFont="1" applyBorder="1"/>
    <xf numFmtId="167" fontId="34" fillId="0" borderId="14" xfId="0" applyNumberFormat="1" applyFont="1" applyBorder="1"/>
    <xf numFmtId="164" fontId="5" fillId="0" borderId="25" xfId="0" applyNumberFormat="1" applyFont="1" applyBorder="1"/>
    <xf numFmtId="164" fontId="5" fillId="0" borderId="34" xfId="0" applyNumberFormat="1" applyFont="1" applyBorder="1"/>
    <xf numFmtId="164" fontId="1" fillId="0" borderId="41" xfId="0" applyNumberFormat="1" applyFont="1" applyBorder="1"/>
    <xf numFmtId="164" fontId="5" fillId="0" borderId="41" xfId="0" applyNumberFormat="1" applyFont="1" applyBorder="1"/>
    <xf numFmtId="164" fontId="4" fillId="0" borderId="41" xfId="0" applyNumberFormat="1" applyFont="1" applyBorder="1"/>
    <xf numFmtId="167" fontId="10" fillId="0" borderId="41" xfId="0" applyNumberFormat="1" applyFont="1" applyBorder="1"/>
    <xf numFmtId="164" fontId="5" fillId="0" borderId="4" xfId="0" applyNumberFormat="1" applyFont="1" applyBorder="1"/>
    <xf numFmtId="169" fontId="5" fillId="0" borderId="4" xfId="1" applyNumberFormat="1" applyFont="1" applyBorder="1"/>
    <xf numFmtId="164" fontId="4" fillId="0" borderId="45" xfId="0" applyNumberFormat="1" applyFont="1" applyBorder="1"/>
    <xf numFmtId="164" fontId="5" fillId="0" borderId="46" xfId="0" applyNumberFormat="1" applyFont="1" applyBorder="1"/>
    <xf numFmtId="169" fontId="5" fillId="0" borderId="46" xfId="1" applyNumberFormat="1" applyFont="1" applyBorder="1"/>
    <xf numFmtId="164" fontId="4" fillId="0" borderId="47" xfId="0" applyNumberFormat="1" applyFont="1" applyBorder="1"/>
    <xf numFmtId="164" fontId="4" fillId="0" borderId="10" xfId="0" applyNumberFormat="1" applyFont="1" applyBorder="1" applyAlignment="1">
      <alignment horizontal="left"/>
    </xf>
    <xf numFmtId="164" fontId="4" fillId="0" borderId="5" xfId="0" applyNumberFormat="1" applyFont="1" applyBorder="1" applyAlignment="1">
      <alignment horizontal="left"/>
    </xf>
    <xf numFmtId="164" fontId="6" fillId="0" borderId="20" xfId="0" applyNumberFormat="1" applyFont="1" applyBorder="1"/>
    <xf numFmtId="164" fontId="7" fillId="10" borderId="43" xfId="0" applyNumberFormat="1" applyFont="1" applyFill="1" applyBorder="1" applyProtection="1"/>
    <xf numFmtId="164" fontId="6" fillId="13" borderId="43" xfId="0" applyNumberFormat="1" applyFont="1" applyFill="1" applyBorder="1" applyProtection="1"/>
    <xf numFmtId="164" fontId="6" fillId="0" borderId="43" xfId="0" applyNumberFormat="1" applyFont="1" applyFill="1" applyBorder="1" applyProtection="1"/>
    <xf numFmtId="164" fontId="7" fillId="10" borderId="33" xfId="0" applyNumberFormat="1" applyFont="1" applyFill="1" applyBorder="1" applyProtection="1"/>
    <xf numFmtId="164" fontId="7" fillId="13" borderId="43" xfId="0" applyNumberFormat="1" applyFont="1" applyFill="1" applyBorder="1"/>
    <xf numFmtId="165" fontId="7" fillId="13" borderId="43" xfId="0" applyNumberFormat="1" applyFont="1" applyFill="1" applyBorder="1" applyProtection="1"/>
    <xf numFmtId="164" fontId="7" fillId="13" borderId="33" xfId="0" applyNumberFormat="1" applyFont="1" applyFill="1" applyBorder="1"/>
    <xf numFmtId="164" fontId="4" fillId="13" borderId="43" xfId="0" applyNumberFormat="1" applyFont="1" applyFill="1" applyBorder="1" applyAlignment="1">
      <alignment horizontal="left"/>
    </xf>
    <xf numFmtId="0" fontId="1" fillId="13" borderId="32" xfId="0" applyFont="1" applyFill="1" applyBorder="1" applyAlignment="1">
      <alignment vertical="center"/>
    </xf>
    <xf numFmtId="164" fontId="2" fillId="13" borderId="43" xfId="0" applyNumberFormat="1" applyFont="1" applyFill="1" applyBorder="1"/>
    <xf numFmtId="164" fontId="0" fillId="13" borderId="43" xfId="0" applyNumberFormat="1" applyFill="1" applyBorder="1"/>
    <xf numFmtId="164" fontId="0" fillId="13" borderId="33" xfId="0" applyNumberFormat="1" applyFill="1" applyBorder="1"/>
    <xf numFmtId="164" fontId="4" fillId="13" borderId="21" xfId="0" applyNumberFormat="1" applyFont="1" applyFill="1" applyBorder="1"/>
    <xf numFmtId="164" fontId="0" fillId="13" borderId="17" xfId="0" applyNumberFormat="1" applyFill="1" applyBorder="1"/>
    <xf numFmtId="0" fontId="4" fillId="8" borderId="21" xfId="3" applyFont="1" applyFill="1" applyBorder="1" applyAlignment="1">
      <alignment horizontal="left" vertical="top"/>
    </xf>
    <xf numFmtId="0" fontId="5" fillId="8" borderId="17" xfId="3" applyFill="1" applyBorder="1" applyAlignment="1">
      <alignment vertical="top"/>
    </xf>
    <xf numFmtId="0" fontId="11" fillId="0" borderId="19" xfId="3" applyFont="1" applyBorder="1" applyAlignment="1">
      <alignment horizontal="left" vertical="center"/>
    </xf>
    <xf numFmtId="0" fontId="4" fillId="13" borderId="19" xfId="3" applyFont="1" applyFill="1" applyBorder="1" applyAlignment="1">
      <alignment horizontal="left"/>
    </xf>
    <xf numFmtId="0" fontId="5" fillId="13" borderId="18" xfId="3" applyFill="1" applyBorder="1" applyAlignment="1">
      <alignment vertical="top"/>
    </xf>
    <xf numFmtId="0" fontId="4" fillId="13" borderId="19" xfId="3" applyFont="1" applyFill="1" applyBorder="1" applyAlignment="1">
      <alignment horizontal="left" vertical="top"/>
    </xf>
    <xf numFmtId="164" fontId="5" fillId="13" borderId="18" xfId="3" applyNumberFormat="1" applyFont="1" applyFill="1" applyBorder="1" applyAlignment="1">
      <alignment vertical="top" wrapText="1"/>
    </xf>
    <xf numFmtId="0" fontId="4" fillId="0" borderId="10" xfId="3" applyFont="1" applyBorder="1" applyAlignment="1">
      <alignment horizontal="left" vertical="center"/>
    </xf>
    <xf numFmtId="164" fontId="5" fillId="0" borderId="5" xfId="3" applyNumberFormat="1" applyFont="1" applyFill="1" applyBorder="1" applyAlignment="1">
      <alignment vertical="top" wrapText="1"/>
    </xf>
    <xf numFmtId="0" fontId="4" fillId="0" borderId="19" xfId="3" applyFont="1" applyBorder="1" applyAlignment="1">
      <alignment horizontal="left" vertical="top"/>
    </xf>
    <xf numFmtId="0" fontId="27" fillId="0" borderId="0" xfId="0" applyFont="1"/>
    <xf numFmtId="0" fontId="30" fillId="0" borderId="30" xfId="0" applyFont="1" applyBorder="1" applyAlignment="1">
      <alignment horizontal="left" vertical="center" wrapText="1"/>
    </xf>
    <xf numFmtId="0" fontId="28" fillId="0" borderId="31" xfId="0" applyFont="1" applyBorder="1" applyAlignment="1">
      <alignment horizontal="left" vertical="center" wrapText="1"/>
    </xf>
    <xf numFmtId="0" fontId="26" fillId="0" borderId="0" xfId="0" applyFont="1" applyAlignment="1">
      <alignment vertical="center"/>
    </xf>
    <xf numFmtId="0" fontId="5" fillId="13" borderId="34" xfId="3" applyFill="1" applyBorder="1" applyAlignment="1">
      <alignment horizontal="left" vertical="top"/>
    </xf>
    <xf numFmtId="0" fontId="4" fillId="13" borderId="42" xfId="3" applyFont="1" applyFill="1" applyBorder="1" applyAlignment="1">
      <alignment vertical="top"/>
    </xf>
    <xf numFmtId="164" fontId="6" fillId="0" borderId="12" xfId="0" applyNumberFormat="1" applyFont="1" applyBorder="1"/>
    <xf numFmtId="164" fontId="6" fillId="0" borderId="4" xfId="0" applyNumberFormat="1" applyFont="1" applyFill="1" applyBorder="1"/>
    <xf numFmtId="164" fontId="0" fillId="0" borderId="7" xfId="0" applyNumberFormat="1" applyFill="1" applyBorder="1" applyProtection="1"/>
    <xf numFmtId="164" fontId="0" fillId="0" borderId="4" xfId="0" applyNumberFormat="1" applyBorder="1"/>
    <xf numFmtId="0" fontId="4" fillId="0" borderId="0" xfId="3" applyFont="1" applyBorder="1" applyAlignment="1">
      <alignment horizontal="left" vertical="top"/>
    </xf>
    <xf numFmtId="0" fontId="5" fillId="0" borderId="0" xfId="3" applyBorder="1" applyAlignment="1">
      <alignment horizontal="left" vertical="top" wrapText="1"/>
    </xf>
    <xf numFmtId="0" fontId="20" fillId="14" borderId="0" xfId="0" applyFont="1" applyFill="1" applyAlignment="1">
      <alignment wrapText="1"/>
    </xf>
    <xf numFmtId="0" fontId="5" fillId="15" borderId="50" xfId="3" applyFont="1" applyFill="1" applyBorder="1" applyAlignment="1">
      <alignment horizontal="left" vertical="center"/>
    </xf>
    <xf numFmtId="0" fontId="5" fillId="15" borderId="51" xfId="3" applyFill="1" applyBorder="1" applyAlignment="1">
      <alignment vertical="center"/>
    </xf>
    <xf numFmtId="164" fontId="4" fillId="13" borderId="7" xfId="0" applyNumberFormat="1" applyFont="1" applyFill="1" applyBorder="1" applyAlignment="1">
      <alignment horizontal="center" vertical="center" wrapText="1"/>
    </xf>
    <xf numFmtId="164" fontId="4" fillId="13" borderId="2" xfId="0" applyNumberFormat="1" applyFont="1" applyFill="1" applyBorder="1" applyAlignment="1">
      <alignment horizontal="center" vertical="center" wrapText="1"/>
    </xf>
    <xf numFmtId="164" fontId="6" fillId="0" borderId="0" xfId="0" applyNumberFormat="1" applyFont="1" applyAlignment="1">
      <alignment vertical="center"/>
    </xf>
    <xf numFmtId="164" fontId="6" fillId="0" borderId="8" xfId="0" applyNumberFormat="1" applyFont="1" applyBorder="1" applyAlignment="1">
      <alignment vertical="center" wrapText="1"/>
    </xf>
    <xf numFmtId="164" fontId="6" fillId="0" borderId="5" xfId="0" applyNumberFormat="1" applyFont="1" applyBorder="1" applyAlignment="1">
      <alignment horizontal="center" vertical="center" wrapText="1"/>
    </xf>
    <xf numFmtId="164" fontId="7" fillId="0" borderId="5" xfId="0" quotePrefix="1" applyNumberFormat="1" applyFont="1" applyBorder="1" applyAlignment="1">
      <alignment horizontal="center" vertical="center" wrapText="1"/>
    </xf>
    <xf numFmtId="164" fontId="6" fillId="0" borderId="2" xfId="0" applyNumberFormat="1" applyFont="1" applyBorder="1" applyAlignment="1">
      <alignment horizontal="center" vertical="center" wrapText="1"/>
    </xf>
    <xf numFmtId="164" fontId="6" fillId="0" borderId="6" xfId="0" applyNumberFormat="1" applyFont="1" applyBorder="1" applyAlignment="1">
      <alignment horizontal="center" vertical="center" wrapText="1"/>
    </xf>
    <xf numFmtId="164" fontId="6" fillId="0" borderId="0" xfId="0" applyNumberFormat="1" applyFont="1" applyAlignment="1">
      <alignment vertical="center" wrapText="1"/>
    </xf>
    <xf numFmtId="164" fontId="6" fillId="17" borderId="2" xfId="0" applyNumberFormat="1" applyFont="1" applyFill="1" applyBorder="1" applyAlignment="1" applyProtection="1">
      <alignment horizontal="center" wrapText="1"/>
      <protection locked="0"/>
    </xf>
    <xf numFmtId="164" fontId="6" fillId="9" borderId="2" xfId="0" applyNumberFormat="1" applyFont="1" applyFill="1" applyBorder="1" applyProtection="1">
      <protection locked="0"/>
    </xf>
    <xf numFmtId="164" fontId="2" fillId="8" borderId="14" xfId="0" applyNumberFormat="1" applyFont="1" applyFill="1" applyBorder="1" applyAlignment="1" applyProtection="1">
      <protection locked="0"/>
    </xf>
    <xf numFmtId="164" fontId="1" fillId="0" borderId="0" xfId="0" applyNumberFormat="1" applyFont="1" applyAlignment="1">
      <alignment horizontal="right"/>
    </xf>
    <xf numFmtId="164" fontId="6" fillId="17" borderId="7" xfId="0" applyNumberFormat="1" applyFont="1" applyFill="1" applyBorder="1" applyProtection="1">
      <protection locked="0"/>
    </xf>
    <xf numFmtId="164" fontId="6" fillId="17" borderId="2" xfId="0" applyNumberFormat="1" applyFont="1" applyFill="1" applyBorder="1" applyProtection="1">
      <protection locked="0"/>
    </xf>
    <xf numFmtId="164" fontId="6" fillId="17" borderId="6" xfId="0" applyNumberFormat="1" applyFont="1" applyFill="1" applyBorder="1" applyProtection="1">
      <protection locked="0"/>
    </xf>
    <xf numFmtId="164" fontId="6" fillId="17" borderId="4" xfId="0" applyNumberFormat="1" applyFont="1" applyFill="1" applyBorder="1" applyProtection="1">
      <protection locked="0"/>
    </xf>
    <xf numFmtId="164" fontId="6" fillId="17" borderId="19" xfId="0" applyNumberFormat="1" applyFont="1" applyFill="1" applyBorder="1" applyProtection="1">
      <protection locked="0"/>
    </xf>
    <xf numFmtId="164" fontId="6" fillId="17" borderId="11" xfId="0" applyNumberFormat="1" applyFont="1" applyFill="1" applyBorder="1" applyProtection="1">
      <protection locked="0"/>
    </xf>
    <xf numFmtId="164" fontId="6" fillId="17" borderId="18" xfId="0" applyNumberFormat="1" applyFont="1" applyFill="1" applyBorder="1" applyProtection="1">
      <protection locked="0"/>
    </xf>
    <xf numFmtId="164" fontId="6" fillId="17" borderId="5" xfId="0" applyNumberFormat="1" applyFont="1" applyFill="1" applyBorder="1" applyProtection="1">
      <protection locked="0"/>
    </xf>
    <xf numFmtId="0" fontId="4" fillId="13" borderId="10" xfId="3" applyFont="1" applyFill="1" applyBorder="1" applyAlignment="1">
      <alignment horizontal="left"/>
    </xf>
    <xf numFmtId="0" fontId="5" fillId="13" borderId="5" xfId="3" applyFill="1" applyBorder="1" applyAlignment="1">
      <alignment vertical="top"/>
    </xf>
    <xf numFmtId="0" fontId="35" fillId="0" borderId="0" xfId="0" applyFont="1"/>
    <xf numFmtId="164" fontId="35" fillId="0" borderId="0" xfId="0" applyNumberFormat="1" applyFont="1"/>
    <xf numFmtId="164" fontId="35" fillId="0" borderId="42" xfId="0" applyNumberFormat="1" applyFont="1" applyBorder="1"/>
    <xf numFmtId="164" fontId="35" fillId="0" borderId="41" xfId="0" applyNumberFormat="1" applyFont="1" applyBorder="1"/>
    <xf numFmtId="0" fontId="35" fillId="0" borderId="41" xfId="0" applyFont="1" applyBorder="1" applyProtection="1">
      <protection locked="0"/>
    </xf>
    <xf numFmtId="164" fontId="35" fillId="0" borderId="34" xfId="0" applyNumberFormat="1" applyFont="1" applyBorder="1"/>
    <xf numFmtId="164" fontId="35" fillId="0" borderId="0" xfId="0" applyNumberFormat="1" applyFont="1" applyProtection="1">
      <protection locked="0"/>
    </xf>
    <xf numFmtId="164" fontId="35" fillId="0" borderId="49" xfId="0" applyNumberFormat="1" applyFont="1" applyBorder="1"/>
    <xf numFmtId="164" fontId="35" fillId="0" borderId="48" xfId="0" applyNumberFormat="1" applyFont="1" applyBorder="1"/>
    <xf numFmtId="164" fontId="35" fillId="0" borderId="0" xfId="0" applyNumberFormat="1" applyFont="1" applyAlignment="1" applyProtection="1">
      <alignment horizontal="left"/>
      <protection locked="0"/>
    </xf>
    <xf numFmtId="164" fontId="35" fillId="0" borderId="48" xfId="0" applyNumberFormat="1" applyFont="1" applyBorder="1" applyProtection="1">
      <protection locked="0"/>
    </xf>
    <xf numFmtId="0" fontId="35" fillId="0" borderId="0" xfId="0" applyFont="1" applyAlignment="1" applyProtection="1">
      <alignment horizontal="right"/>
      <protection locked="0"/>
    </xf>
    <xf numFmtId="164" fontId="35" fillId="0" borderId="0" xfId="0" applyNumberFormat="1" applyFont="1" applyAlignment="1" applyProtection="1">
      <alignment horizontal="right"/>
      <protection locked="0"/>
    </xf>
    <xf numFmtId="164" fontId="35" fillId="0" borderId="0" xfId="0" applyNumberFormat="1" applyFont="1" applyAlignment="1">
      <alignment horizontal="left"/>
    </xf>
    <xf numFmtId="164" fontId="35" fillId="0" borderId="26" xfId="0" applyNumberFormat="1" applyFont="1" applyBorder="1" applyProtection="1">
      <protection locked="0"/>
    </xf>
    <xf numFmtId="164" fontId="35" fillId="0" borderId="25" xfId="0" applyNumberFormat="1" applyFont="1" applyBorder="1"/>
    <xf numFmtId="164" fontId="35" fillId="0" borderId="0" xfId="0" applyNumberFormat="1" applyFont="1" applyAlignment="1" applyProtection="1">
      <alignment wrapText="1"/>
      <protection locked="0"/>
    </xf>
    <xf numFmtId="164" fontId="35" fillId="0" borderId="26" xfId="0" applyNumberFormat="1" applyFont="1" applyBorder="1" applyAlignment="1" applyProtection="1">
      <alignment wrapText="1"/>
      <protection locked="0"/>
    </xf>
    <xf numFmtId="164" fontId="35" fillId="0" borderId="26" xfId="0" applyNumberFormat="1" applyFont="1" applyBorder="1"/>
    <xf numFmtId="0" fontId="35" fillId="0" borderId="14" xfId="0" applyFont="1" applyBorder="1"/>
    <xf numFmtId="164" fontId="35" fillId="0" borderId="24" xfId="0" applyNumberFormat="1" applyFont="1" applyBorder="1"/>
    <xf numFmtId="0" fontId="35" fillId="16" borderId="0" xfId="0" applyFont="1" applyFill="1" applyAlignment="1">
      <alignment vertical="center"/>
    </xf>
    <xf numFmtId="164" fontId="36" fillId="0" borderId="2" xfId="0" quotePrefix="1" applyNumberFormat="1" applyFont="1" applyBorder="1" applyAlignment="1">
      <alignment horizontal="center" vertical="center" wrapText="1"/>
    </xf>
    <xf numFmtId="164" fontId="36" fillId="0" borderId="4" xfId="0" applyNumberFormat="1" applyFont="1" applyBorder="1" applyAlignment="1">
      <alignment horizontal="center" vertical="center" wrapText="1"/>
    </xf>
    <xf numFmtId="164" fontId="36" fillId="0" borderId="11" xfId="0" applyNumberFormat="1" applyFont="1" applyBorder="1" applyAlignment="1">
      <alignment horizontal="center" vertical="center" wrapText="1"/>
    </xf>
    <xf numFmtId="164" fontId="35" fillId="0" borderId="12" xfId="0" applyNumberFormat="1" applyFont="1" applyBorder="1" applyAlignment="1">
      <alignment horizontal="center" wrapText="1"/>
    </xf>
    <xf numFmtId="164" fontId="36" fillId="0" borderId="2" xfId="0" quotePrefix="1" applyNumberFormat="1" applyFont="1" applyBorder="1" applyAlignment="1">
      <alignment horizontal="center" wrapText="1"/>
    </xf>
    <xf numFmtId="164" fontId="35" fillId="0" borderId="14" xfId="0" applyNumberFormat="1" applyFont="1" applyBorder="1"/>
    <xf numFmtId="164" fontId="35" fillId="0" borderId="36" xfId="0" applyNumberFormat="1" applyFont="1" applyBorder="1"/>
    <xf numFmtId="164" fontId="35" fillId="0" borderId="52" xfId="0" applyNumberFormat="1" applyFont="1" applyBorder="1"/>
    <xf numFmtId="0" fontId="35" fillId="0" borderId="52" xfId="0" applyFont="1" applyBorder="1"/>
    <xf numFmtId="164" fontId="35" fillId="0" borderId="53" xfId="0" applyNumberFormat="1" applyFont="1" applyBorder="1"/>
    <xf numFmtId="164" fontId="35" fillId="0" borderId="0" xfId="4" applyNumberFormat="1" applyFont="1"/>
    <xf numFmtId="164" fontId="35" fillId="0" borderId="0" xfId="0" applyNumberFormat="1" applyFont="1" applyBorder="1" applyAlignment="1">
      <alignment horizontal="center" wrapText="1"/>
    </xf>
    <xf numFmtId="164" fontId="36" fillId="0" borderId="0" xfId="0" applyNumberFormat="1" applyFont="1" applyBorder="1" applyAlignment="1">
      <alignment horizontal="center" vertical="center" wrapText="1"/>
    </xf>
    <xf numFmtId="164" fontId="35" fillId="0" borderId="2" xfId="4" applyNumberFormat="1" applyFont="1" applyBorder="1"/>
    <xf numFmtId="164" fontId="6" fillId="3" borderId="9" xfId="0" applyNumberFormat="1" applyFont="1" applyFill="1" applyBorder="1" applyProtection="1"/>
    <xf numFmtId="164" fontId="6" fillId="3" borderId="6" xfId="0" applyNumberFormat="1" applyFont="1" applyFill="1" applyBorder="1" applyProtection="1"/>
    <xf numFmtId="0" fontId="5" fillId="0" borderId="19" xfId="3" applyFont="1" applyBorder="1" applyAlignment="1">
      <alignment horizontal="left" vertical="top"/>
    </xf>
    <xf numFmtId="0" fontId="5" fillId="0" borderId="18" xfId="3" applyFont="1" applyBorder="1" applyAlignment="1">
      <alignment vertical="top" wrapText="1"/>
    </xf>
    <xf numFmtId="164" fontId="33" fillId="0" borderId="7" xfId="0" applyNumberFormat="1" applyFont="1" applyBorder="1" applyAlignment="1">
      <alignment horizontal="center" vertical="center"/>
    </xf>
    <xf numFmtId="164" fontId="12" fillId="0" borderId="14" xfId="0" applyNumberFormat="1" applyFont="1" applyBorder="1" applyAlignment="1">
      <alignment horizontal="center" vertical="center"/>
    </xf>
    <xf numFmtId="164" fontId="12" fillId="0" borderId="0" xfId="0" applyNumberFormat="1" applyFont="1" applyBorder="1" applyAlignment="1">
      <alignment horizontal="center" vertical="center"/>
    </xf>
    <xf numFmtId="169" fontId="5" fillId="0" borderId="44" xfId="1" applyNumberFormat="1" applyFont="1" applyBorder="1" applyProtection="1">
      <protection locked="0"/>
    </xf>
    <xf numFmtId="164" fontId="4" fillId="0" borderId="0" xfId="0" applyNumberFormat="1" applyFont="1" applyAlignment="1">
      <alignment horizontal="center"/>
    </xf>
    <xf numFmtId="164" fontId="0" fillId="13" borderId="2" xfId="4" applyNumberFormat="1" applyFont="1" applyFill="1" applyBorder="1"/>
    <xf numFmtId="164" fontId="38" fillId="0" borderId="0" xfId="0" applyNumberFormat="1" applyFont="1" applyAlignment="1">
      <alignment horizontal="right"/>
    </xf>
    <xf numFmtId="164" fontId="0" fillId="0" borderId="54" xfId="0" applyNumberFormat="1" applyBorder="1"/>
    <xf numFmtId="164" fontId="2" fillId="15" borderId="2" xfId="0" applyNumberFormat="1" applyFont="1" applyFill="1" applyBorder="1" applyAlignment="1" applyProtection="1">
      <alignment horizontal="center"/>
      <protection locked="0"/>
    </xf>
    <xf numFmtId="164" fontId="12" fillId="0" borderId="0" xfId="0" applyNumberFormat="1" applyFont="1"/>
    <xf numFmtId="164" fontId="0" fillId="15" borderId="0" xfId="0" applyNumberFormat="1" applyFill="1" applyProtection="1">
      <protection locked="0"/>
    </xf>
    <xf numFmtId="164" fontId="0" fillId="0" borderId="34" xfId="0" applyNumberFormat="1" applyBorder="1"/>
    <xf numFmtId="164" fontId="0" fillId="0" borderId="41" xfId="0" applyNumberFormat="1" applyBorder="1"/>
    <xf numFmtId="164" fontId="0" fillId="13" borderId="41" xfId="0" applyNumberFormat="1" applyFill="1" applyBorder="1"/>
    <xf numFmtId="164" fontId="0" fillId="13" borderId="42" xfId="0" applyNumberFormat="1" applyFill="1" applyBorder="1"/>
    <xf numFmtId="164" fontId="0" fillId="15" borderId="2" xfId="0" applyNumberFormat="1" applyFill="1" applyBorder="1" applyProtection="1">
      <protection locked="0"/>
    </xf>
    <xf numFmtId="164" fontId="0" fillId="0" borderId="2" xfId="0" applyNumberFormat="1" applyBorder="1"/>
    <xf numFmtId="164" fontId="5" fillId="15" borderId="37" xfId="0" applyNumberFormat="1" applyFont="1" applyFill="1" applyBorder="1" applyProtection="1">
      <protection locked="0"/>
    </xf>
    <xf numFmtId="164" fontId="0" fillId="13" borderId="38" xfId="0" applyNumberFormat="1" applyFill="1" applyBorder="1"/>
    <xf numFmtId="164" fontId="0" fillId="15" borderId="37" xfId="0" applyNumberFormat="1" applyFill="1" applyBorder="1" applyProtection="1">
      <protection locked="0"/>
    </xf>
    <xf numFmtId="164" fontId="0" fillId="0" borderId="37" xfId="0" applyNumberFormat="1" applyBorder="1"/>
    <xf numFmtId="164" fontId="0" fillId="0" borderId="38" xfId="0" applyNumberFormat="1" applyBorder="1"/>
    <xf numFmtId="164" fontId="5" fillId="15" borderId="55" xfId="0" applyNumberFormat="1" applyFont="1" applyFill="1" applyBorder="1" applyProtection="1">
      <protection locked="0"/>
    </xf>
    <xf numFmtId="164" fontId="0" fillId="13" borderId="56" xfId="0" applyNumberFormat="1" applyFill="1" applyBorder="1"/>
    <xf numFmtId="164" fontId="4" fillId="0" borderId="57" xfId="0" applyNumberFormat="1" applyFont="1" applyBorder="1"/>
    <xf numFmtId="164" fontId="4" fillId="0" borderId="44" xfId="0" applyNumberFormat="1" applyFont="1" applyBorder="1" applyAlignment="1">
      <alignment horizontal="center"/>
    </xf>
    <xf numFmtId="164" fontId="4" fillId="15" borderId="44" xfId="0" applyNumberFormat="1" applyFont="1" applyFill="1" applyBorder="1" applyAlignment="1" applyProtection="1">
      <alignment horizontal="center"/>
      <protection locked="0"/>
    </xf>
    <xf numFmtId="164" fontId="4" fillId="0" borderId="58" xfId="0" applyNumberFormat="1" applyFont="1" applyBorder="1" applyAlignment="1">
      <alignment horizontal="center"/>
    </xf>
    <xf numFmtId="164" fontId="4" fillId="0" borderId="59" xfId="0" applyNumberFormat="1" applyFont="1" applyBorder="1"/>
    <xf numFmtId="164" fontId="4" fillId="0" borderId="45" xfId="0" applyNumberFormat="1" applyFont="1" applyBorder="1" applyAlignment="1">
      <alignment horizontal="center"/>
    </xf>
    <xf numFmtId="164" fontId="4" fillId="0" borderId="47" xfId="0" applyNumberFormat="1" applyFont="1" applyBorder="1" applyAlignment="1">
      <alignment horizontal="center"/>
    </xf>
    <xf numFmtId="169" fontId="5" fillId="16" borderId="2" xfId="0" applyNumberFormat="1" applyFont="1" applyFill="1" applyBorder="1" applyAlignment="1">
      <alignment horizontal="right" vertical="center"/>
    </xf>
    <xf numFmtId="164" fontId="37" fillId="0" borderId="7" xfId="0" applyNumberFormat="1" applyFont="1" applyBorder="1" applyAlignment="1">
      <alignment horizontal="right" vertical="center"/>
    </xf>
    <xf numFmtId="164" fontId="12" fillId="0" borderId="7" xfId="0" applyNumberFormat="1" applyFont="1" applyBorder="1" applyAlignment="1">
      <alignment horizontal="right" vertical="center"/>
    </xf>
    <xf numFmtId="169" fontId="5" fillId="0" borderId="58" xfId="1" applyNumberFormat="1" applyFont="1" applyBorder="1" applyProtection="1">
      <protection locked="0"/>
    </xf>
    <xf numFmtId="164" fontId="0" fillId="0" borderId="25" xfId="0" applyNumberFormat="1" applyBorder="1"/>
    <xf numFmtId="164" fontId="5" fillId="0" borderId="34" xfId="3" quotePrefix="1" applyNumberFormat="1" applyFont="1" applyFill="1" applyBorder="1" applyAlignment="1">
      <alignment horizontal="left" vertical="top" wrapText="1"/>
    </xf>
    <xf numFmtId="164" fontId="5" fillId="0" borderId="42" xfId="3" quotePrefix="1" applyNumberFormat="1" applyFont="1" applyFill="1" applyBorder="1" applyAlignment="1">
      <alignment horizontal="left" vertical="top" wrapText="1"/>
    </xf>
    <xf numFmtId="0" fontId="4" fillId="13" borderId="19" xfId="3" applyFont="1" applyFill="1" applyBorder="1" applyAlignment="1">
      <alignment horizontal="left" vertical="top"/>
    </xf>
    <xf numFmtId="0" fontId="4" fillId="13" borderId="18" xfId="3" applyFont="1" applyFill="1" applyBorder="1" applyAlignment="1">
      <alignment horizontal="left" vertical="top"/>
    </xf>
    <xf numFmtId="0" fontId="5" fillId="0" borderId="19" xfId="3" applyFont="1" applyBorder="1" applyAlignment="1">
      <alignment horizontal="left" vertical="center" wrapText="1"/>
    </xf>
    <xf numFmtId="0" fontId="5" fillId="0" borderId="18" xfId="3" applyFont="1" applyBorder="1" applyAlignment="1">
      <alignment horizontal="left" vertical="center" wrapText="1"/>
    </xf>
    <xf numFmtId="0" fontId="5" fillId="0" borderId="10" xfId="3" applyFont="1" applyBorder="1" applyAlignment="1">
      <alignment horizontal="left" vertical="center" wrapText="1"/>
    </xf>
    <xf numFmtId="0" fontId="5" fillId="0" borderId="5" xfId="3" applyFont="1" applyBorder="1" applyAlignment="1">
      <alignment horizontal="left" vertical="center" wrapText="1"/>
    </xf>
    <xf numFmtId="0" fontId="27" fillId="0" borderId="30" xfId="0" applyFont="1" applyBorder="1" applyAlignment="1">
      <alignment horizontal="left" vertical="top" wrapText="1"/>
    </xf>
    <xf numFmtId="0" fontId="27" fillId="0" borderId="31" xfId="0" applyFont="1" applyBorder="1" applyAlignment="1">
      <alignment horizontal="left" vertical="top" wrapText="1"/>
    </xf>
    <xf numFmtId="0" fontId="30" fillId="0" borderId="30" xfId="0" applyFont="1" applyBorder="1" applyAlignment="1">
      <alignment horizontal="left" vertical="center" wrapText="1"/>
    </xf>
    <xf numFmtId="0" fontId="30" fillId="0" borderId="31" xfId="0" applyFont="1" applyBorder="1" applyAlignment="1">
      <alignment horizontal="left" vertical="center" wrapText="1"/>
    </xf>
    <xf numFmtId="0" fontId="5" fillId="0" borderId="19" xfId="3" applyFont="1" applyBorder="1" applyAlignment="1">
      <alignment horizontal="left" vertical="top" wrapText="1"/>
    </xf>
    <xf numFmtId="0" fontId="5" fillId="0" borderId="18" xfId="3" applyFont="1" applyBorder="1" applyAlignment="1">
      <alignment horizontal="left" vertical="top" wrapText="1"/>
    </xf>
    <xf numFmtId="0" fontId="1" fillId="13" borderId="24" xfId="3" applyFont="1" applyFill="1" applyBorder="1" applyAlignment="1">
      <alignment horizontal="left" vertical="top"/>
    </xf>
    <xf numFmtId="0" fontId="1" fillId="13" borderId="36" xfId="3" applyFont="1" applyFill="1" applyBorder="1" applyAlignment="1">
      <alignment horizontal="left" vertical="top"/>
    </xf>
    <xf numFmtId="0" fontId="5" fillId="0" borderId="30" xfId="3" applyFont="1" applyBorder="1" applyAlignment="1">
      <alignment horizontal="left" vertical="center"/>
    </xf>
    <xf numFmtId="0" fontId="5" fillId="0" borderId="31" xfId="3" applyFont="1" applyBorder="1" applyAlignment="1">
      <alignment horizontal="left" vertical="center"/>
    </xf>
    <xf numFmtId="164" fontId="5" fillId="11" borderId="21" xfId="3" quotePrefix="1" applyNumberFormat="1" applyFont="1" applyFill="1" applyBorder="1" applyAlignment="1">
      <alignment horizontal="left" vertical="center" wrapText="1"/>
    </xf>
    <xf numFmtId="164" fontId="5" fillId="11" borderId="17" xfId="3" quotePrefix="1" applyNumberFormat="1" applyFont="1" applyFill="1" applyBorder="1" applyAlignment="1">
      <alignment horizontal="left" vertical="center" wrapText="1"/>
    </xf>
    <xf numFmtId="0" fontId="28" fillId="0" borderId="30" xfId="0" applyFont="1" applyBorder="1" applyAlignment="1">
      <alignment horizontal="left" vertical="top" wrapText="1"/>
    </xf>
    <xf numFmtId="0" fontId="28" fillId="0" borderId="31" xfId="0" applyFont="1" applyBorder="1" applyAlignment="1">
      <alignment horizontal="left" vertical="top" wrapText="1"/>
    </xf>
    <xf numFmtId="0" fontId="5" fillId="0" borderId="10" xfId="3" applyFont="1" applyBorder="1" applyAlignment="1">
      <alignment horizontal="left" vertical="top" wrapText="1"/>
    </xf>
    <xf numFmtId="0" fontId="4" fillId="0" borderId="28" xfId="3" applyFont="1" applyBorder="1" applyAlignment="1">
      <alignment horizontal="left" vertical="center" wrapText="1"/>
    </xf>
    <xf numFmtId="0" fontId="4" fillId="0" borderId="29" xfId="3" applyFont="1" applyBorder="1" applyAlignment="1">
      <alignment horizontal="left" vertical="center" wrapText="1"/>
    </xf>
    <xf numFmtId="164" fontId="5" fillId="0" borderId="25" xfId="3" quotePrefix="1" applyNumberFormat="1" applyFont="1" applyFill="1" applyBorder="1" applyAlignment="1">
      <alignment horizontal="left" vertical="center" wrapText="1"/>
    </xf>
    <xf numFmtId="164" fontId="5" fillId="0" borderId="26" xfId="3" applyNumberFormat="1" applyFont="1" applyFill="1" applyBorder="1" applyAlignment="1">
      <alignment horizontal="left" vertical="center" wrapText="1"/>
    </xf>
    <xf numFmtId="0" fontId="5" fillId="0" borderId="13" xfId="3" applyFont="1" applyBorder="1" applyAlignment="1">
      <alignment horizontal="left" vertical="center" wrapText="1"/>
    </xf>
    <xf numFmtId="0" fontId="5" fillId="0" borderId="8" xfId="3" applyFont="1" applyBorder="1" applyAlignment="1">
      <alignment horizontal="left" vertical="center" wrapText="1"/>
    </xf>
    <xf numFmtId="164" fontId="5" fillId="0" borderId="25" xfId="3" quotePrefix="1" applyNumberFormat="1" applyFont="1" applyFill="1" applyBorder="1" applyAlignment="1">
      <alignment horizontal="left" vertical="top" wrapText="1"/>
    </xf>
    <xf numFmtId="164" fontId="5" fillId="0" borderId="26" xfId="3" quotePrefix="1" applyNumberFormat="1" applyFont="1" applyFill="1" applyBorder="1" applyAlignment="1">
      <alignment horizontal="left" vertical="top" wrapText="1"/>
    </xf>
    <xf numFmtId="164" fontId="2" fillId="8" borderId="19" xfId="0" applyNumberFormat="1" applyFont="1" applyFill="1" applyBorder="1" applyAlignment="1" applyProtection="1">
      <alignment horizontal="center"/>
      <protection locked="0"/>
    </xf>
    <xf numFmtId="164" fontId="2" fillId="8" borderId="3" xfId="0" applyNumberFormat="1" applyFont="1" applyFill="1" applyBorder="1" applyAlignment="1" applyProtection="1">
      <alignment horizontal="center"/>
      <protection locked="0"/>
    </xf>
    <xf numFmtId="164" fontId="2" fillId="8" borderId="18" xfId="0" applyNumberFormat="1" applyFont="1" applyFill="1" applyBorder="1" applyAlignment="1" applyProtection="1">
      <alignment horizontal="center"/>
      <protection locked="0"/>
    </xf>
    <xf numFmtId="164" fontId="11" fillId="0" borderId="13" xfId="0" applyNumberFormat="1" applyFont="1" applyBorder="1" applyAlignment="1">
      <alignment horizontal="left" vertical="center" wrapText="1"/>
    </xf>
    <xf numFmtId="164" fontId="11" fillId="0" borderId="8" xfId="0" applyNumberFormat="1" applyFont="1" applyBorder="1" applyAlignment="1">
      <alignment horizontal="left" vertical="center" wrapText="1"/>
    </xf>
    <xf numFmtId="164" fontId="1" fillId="13" borderId="21" xfId="0" applyNumberFormat="1" applyFont="1" applyFill="1" applyBorder="1" applyAlignment="1">
      <alignment horizontal="left" vertical="center"/>
    </xf>
    <xf numFmtId="164" fontId="1" fillId="13" borderId="20" xfId="0" applyNumberFormat="1" applyFont="1" applyFill="1" applyBorder="1" applyAlignment="1">
      <alignment horizontal="left" vertical="center"/>
    </xf>
    <xf numFmtId="164" fontId="4" fillId="11" borderId="34" xfId="0" applyNumberFormat="1" applyFont="1" applyFill="1" applyBorder="1" applyAlignment="1" applyProtection="1">
      <alignment horizontal="center"/>
      <protection locked="0"/>
    </xf>
    <xf numFmtId="164" fontId="4" fillId="11" borderId="42" xfId="0" applyNumberFormat="1" applyFont="1" applyFill="1" applyBorder="1" applyAlignment="1" applyProtection="1">
      <alignment horizontal="center"/>
      <protection locked="0"/>
    </xf>
    <xf numFmtId="164" fontId="7" fillId="13" borderId="19" xfId="0" applyNumberFormat="1" applyFont="1" applyFill="1" applyBorder="1" applyAlignment="1">
      <alignment horizontal="center" vertical="center" wrapText="1"/>
    </xf>
    <xf numFmtId="164" fontId="7" fillId="13" borderId="3" xfId="0" applyNumberFormat="1" applyFont="1" applyFill="1" applyBorder="1" applyAlignment="1">
      <alignment horizontal="center" vertical="center" wrapText="1"/>
    </xf>
    <xf numFmtId="164" fontId="7" fillId="13" borderId="18" xfId="0" applyNumberFormat="1" applyFont="1" applyFill="1" applyBorder="1" applyAlignment="1">
      <alignment horizontal="center" vertical="center" wrapText="1"/>
    </xf>
    <xf numFmtId="164" fontId="20" fillId="15" borderId="0" xfId="0" applyNumberFormat="1" applyFont="1" applyFill="1" applyAlignment="1">
      <alignment horizontal="left" vertical="top" wrapText="1"/>
    </xf>
    <xf numFmtId="164" fontId="20" fillId="15" borderId="12" xfId="0" applyNumberFormat="1" applyFont="1" applyFill="1" applyBorder="1" applyAlignment="1">
      <alignment horizontal="left" vertical="top" wrapText="1"/>
    </xf>
    <xf numFmtId="0" fontId="0" fillId="0" borderId="0" xfId="0" applyAlignment="1" applyProtection="1">
      <alignment wrapText="1"/>
      <protection locked="0"/>
    </xf>
    <xf numFmtId="0" fontId="0" fillId="0" borderId="0" xfId="0" applyAlignment="1" applyProtection="1">
      <protection locked="0"/>
    </xf>
    <xf numFmtId="0" fontId="5" fillId="0" borderId="2" xfId="0" applyFont="1" applyBorder="1" applyAlignment="1" applyProtection="1"/>
    <xf numFmtId="164" fontId="5" fillId="0" borderId="0" xfId="0" applyNumberFormat="1" applyFont="1" applyAlignment="1">
      <alignment horizontal="left" vertical="top" wrapText="1"/>
    </xf>
    <xf numFmtId="164" fontId="4" fillId="13" borderId="0" xfId="0" applyNumberFormat="1" applyFont="1" applyFill="1" applyAlignment="1">
      <alignment horizontal="center"/>
    </xf>
    <xf numFmtId="164" fontId="4" fillId="0" borderId="44" xfId="0" applyNumberFormat="1" applyFont="1" applyBorder="1" applyAlignment="1">
      <alignment horizontal="center" vertical="center"/>
    </xf>
    <xf numFmtId="164" fontId="4" fillId="0" borderId="45" xfId="0" applyNumberFormat="1" applyFont="1" applyBorder="1" applyAlignment="1">
      <alignment horizontal="center" vertical="center"/>
    </xf>
    <xf numFmtId="164" fontId="4" fillId="0" borderId="44" xfId="0" applyNumberFormat="1" applyFont="1" applyBorder="1" applyAlignment="1">
      <alignment horizontal="center" vertical="center" wrapText="1"/>
    </xf>
    <xf numFmtId="164" fontId="4" fillId="0" borderId="45" xfId="0" applyNumberFormat="1" applyFont="1" applyBorder="1" applyAlignment="1">
      <alignment horizontal="center" vertical="center" wrapText="1"/>
    </xf>
    <xf numFmtId="164" fontId="2" fillId="15" borderId="19" xfId="0" applyNumberFormat="1" applyFont="1" applyFill="1" applyBorder="1" applyAlignment="1" applyProtection="1">
      <alignment horizontal="center"/>
      <protection locked="0"/>
    </xf>
    <xf numFmtId="164" fontId="2" fillId="15" borderId="3" xfId="0" applyNumberFormat="1" applyFont="1" applyFill="1" applyBorder="1" applyAlignment="1" applyProtection="1">
      <alignment horizontal="center"/>
      <protection locked="0"/>
    </xf>
    <xf numFmtId="164" fontId="2" fillId="15" borderId="18" xfId="0" applyNumberFormat="1" applyFont="1" applyFill="1" applyBorder="1" applyAlignment="1" applyProtection="1">
      <alignment horizontal="center"/>
      <protection locked="0"/>
    </xf>
    <xf numFmtId="164" fontId="5" fillId="0" borderId="0" xfId="0" applyNumberFormat="1" applyFont="1" applyAlignment="1">
      <alignment horizontal="left" vertical="top"/>
    </xf>
  </cellXfs>
  <cellStyles count="5">
    <cellStyle name="Calculation" xfId="2" builtinId="22"/>
    <cellStyle name="Currency" xfId="4" builtinId="4"/>
    <cellStyle name="Normal" xfId="0" builtinId="0"/>
    <cellStyle name="Normal 2" xfId="3" xr:uid="{00000000-0005-0000-0000-000003000000}"/>
    <cellStyle name="Percent" xfId="1" builtinId="5"/>
  </cellStyles>
  <dxfs count="24">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s>
  <tableStyles count="0" defaultTableStyle="TableStyleMedium9" defaultPivotStyle="PivotStyleLight16"/>
  <colors>
    <mruColors>
      <color rgb="FFFFFF99"/>
      <color rgb="FFFFFFCC"/>
      <color rgb="FFFF7C80"/>
      <color rgb="FFE0C1FF"/>
      <color rgb="FFE5F5FF"/>
      <color rgb="FFCCECFF"/>
      <color rgb="FFE2E2E2"/>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YYY514\Local%20Settings\Temp\fcctemp\2013-14%20Final%20Budget%20notificati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Funding Allocation 2013-16"/>
      <sheetName val="School Name Lookup"/>
      <sheetName val="Input Data Tab sort by URN"/>
      <sheetName val="Factors Tab Col A-N Sort by URN"/>
      <sheetName val="New ISB Tab sort by URN"/>
      <sheetName val="Other Funding Streams"/>
      <sheetName val="2012-13 Baselines"/>
    </sheetNames>
    <sheetDataSet>
      <sheetData sheetId="0"/>
      <sheetData sheetId="1"/>
      <sheetData sheetId="2"/>
      <sheetData sheetId="3"/>
      <sheetData sheetId="4"/>
      <sheetData sheetId="5"/>
      <sheetData sheetId="6">
        <row r="4">
          <cell r="A4">
            <v>109884</v>
          </cell>
          <cell r="B4">
            <v>8682155</v>
          </cell>
          <cell r="C4" t="str">
            <v>Alexander First School</v>
          </cell>
          <cell r="D4">
            <v>77719</v>
          </cell>
          <cell r="J4">
            <v>7995</v>
          </cell>
          <cell r="K4">
            <v>8100</v>
          </cell>
          <cell r="L4">
            <v>21600</v>
          </cell>
          <cell r="N4">
            <v>115414</v>
          </cell>
          <cell r="P4">
            <v>9</v>
          </cell>
          <cell r="Q4">
            <v>72</v>
          </cell>
          <cell r="S4">
            <v>609810.60616620863</v>
          </cell>
          <cell r="U4">
            <v>5148</v>
          </cell>
        </row>
        <row r="5">
          <cell r="A5">
            <v>109991</v>
          </cell>
          <cell r="B5">
            <v>8683059</v>
          </cell>
          <cell r="C5" t="str">
            <v>All Saints C.of E. Controlled</v>
          </cell>
          <cell r="J5">
            <v>22967</v>
          </cell>
          <cell r="K5">
            <v>32400</v>
          </cell>
          <cell r="L5">
            <v>0</v>
          </cell>
          <cell r="N5">
            <v>55367</v>
          </cell>
          <cell r="P5">
            <v>36</v>
          </cell>
          <cell r="Q5">
            <v>0</v>
          </cell>
          <cell r="S5">
            <v>896157.83551505907</v>
          </cell>
          <cell r="U5">
            <v>6329</v>
          </cell>
        </row>
        <row r="6">
          <cell r="A6">
            <v>109818</v>
          </cell>
          <cell r="B6">
            <v>8682071</v>
          </cell>
          <cell r="C6" t="str">
            <v>Alwyn Infant and Nursery School</v>
          </cell>
          <cell r="J6">
            <v>15894</v>
          </cell>
          <cell r="K6">
            <v>36000</v>
          </cell>
          <cell r="L6">
            <v>0</v>
          </cell>
          <cell r="N6">
            <v>51894</v>
          </cell>
          <cell r="P6">
            <v>40</v>
          </cell>
          <cell r="Q6">
            <v>0</v>
          </cell>
          <cell r="S6">
            <v>1148963.5829707356</v>
          </cell>
          <cell r="U6">
            <v>7465</v>
          </cell>
        </row>
        <row r="7">
          <cell r="A7">
            <v>109951</v>
          </cell>
          <cell r="B7">
            <v>8683010</v>
          </cell>
          <cell r="C7" t="str">
            <v>Bisham School</v>
          </cell>
          <cell r="J7">
            <v>3144.2</v>
          </cell>
          <cell r="K7">
            <v>13500</v>
          </cell>
          <cell r="L7">
            <v>0</v>
          </cell>
          <cell r="N7">
            <v>16644.2</v>
          </cell>
          <cell r="P7">
            <v>15</v>
          </cell>
          <cell r="Q7">
            <v>0</v>
          </cell>
          <cell r="S7">
            <v>521996.9114871815</v>
          </cell>
          <cell r="U7">
            <v>5440</v>
          </cell>
        </row>
        <row r="8">
          <cell r="A8">
            <v>109969</v>
          </cell>
          <cell r="B8">
            <v>8683031</v>
          </cell>
          <cell r="C8" t="str">
            <v>Boyne Hill CE Infant School</v>
          </cell>
          <cell r="D8">
            <v>154475</v>
          </cell>
          <cell r="J8">
            <v>46409</v>
          </cell>
          <cell r="K8">
            <v>23400</v>
          </cell>
          <cell r="L8">
            <v>0</v>
          </cell>
          <cell r="N8">
            <v>224284</v>
          </cell>
          <cell r="P8">
            <v>26</v>
          </cell>
          <cell r="Q8">
            <v>0</v>
          </cell>
          <cell r="S8">
            <v>961037.50205837598</v>
          </cell>
          <cell r="U8">
            <v>6408</v>
          </cell>
        </row>
        <row r="9">
          <cell r="A9">
            <v>109952</v>
          </cell>
          <cell r="B9">
            <v>8683011</v>
          </cell>
          <cell r="C9" t="str">
            <v>Braywood CE First School</v>
          </cell>
          <cell r="J9">
            <v>9660</v>
          </cell>
          <cell r="K9">
            <v>9900</v>
          </cell>
          <cell r="L9">
            <v>2700</v>
          </cell>
          <cell r="N9">
            <v>22260</v>
          </cell>
          <cell r="P9">
            <v>11</v>
          </cell>
          <cell r="Q9">
            <v>9</v>
          </cell>
          <cell r="S9">
            <v>607511.26453129377</v>
          </cell>
          <cell r="U9">
            <v>5440</v>
          </cell>
        </row>
        <row r="10">
          <cell r="A10">
            <v>109965</v>
          </cell>
          <cell r="B10">
            <v>8683027</v>
          </cell>
          <cell r="C10" t="str">
            <v>Burchetts Green CE Infant School</v>
          </cell>
          <cell r="J10">
            <v>0</v>
          </cell>
          <cell r="K10">
            <v>2700</v>
          </cell>
          <cell r="L10">
            <v>300</v>
          </cell>
          <cell r="N10">
            <v>3000</v>
          </cell>
          <cell r="P10">
            <v>3</v>
          </cell>
          <cell r="Q10">
            <v>1</v>
          </cell>
          <cell r="S10">
            <v>387585.18080826494</v>
          </cell>
          <cell r="U10">
            <v>4630</v>
          </cell>
        </row>
        <row r="11">
          <cell r="A11">
            <v>110020</v>
          </cell>
          <cell r="B11">
            <v>8683324</v>
          </cell>
          <cell r="C11" t="str">
            <v>Cheapside CE Primary School</v>
          </cell>
          <cell r="J11">
            <v>15894</v>
          </cell>
          <cell r="K11">
            <v>3600</v>
          </cell>
          <cell r="L11">
            <v>0</v>
          </cell>
          <cell r="N11">
            <v>19494</v>
          </cell>
          <cell r="P11">
            <v>4</v>
          </cell>
          <cell r="Q11">
            <v>0</v>
          </cell>
          <cell r="S11">
            <v>472167.52925610641</v>
          </cell>
          <cell r="U11">
            <v>5669</v>
          </cell>
        </row>
        <row r="12">
          <cell r="A12">
            <v>110022</v>
          </cell>
          <cell r="B12">
            <v>8683326</v>
          </cell>
          <cell r="C12" t="str">
            <v>Clewer Green CE Aided First School</v>
          </cell>
          <cell r="F12">
            <v>24667</v>
          </cell>
          <cell r="J12">
            <v>6777</v>
          </cell>
          <cell r="K12">
            <v>20700</v>
          </cell>
          <cell r="L12">
            <v>3300</v>
          </cell>
          <cell r="N12">
            <v>55444</v>
          </cell>
          <cell r="P12">
            <v>23</v>
          </cell>
          <cell r="Q12">
            <v>11</v>
          </cell>
          <cell r="S12">
            <v>857992.33770287363</v>
          </cell>
          <cell r="U12">
            <v>6823</v>
          </cell>
        </row>
        <row r="13">
          <cell r="A13">
            <v>109960</v>
          </cell>
          <cell r="B13">
            <v>8683021</v>
          </cell>
          <cell r="C13" t="str">
            <v>Cookham Dean CE Aided Primary</v>
          </cell>
          <cell r="F13">
            <v>9867</v>
          </cell>
          <cell r="J13">
            <v>10692</v>
          </cell>
          <cell r="K13">
            <v>7200</v>
          </cell>
          <cell r="L13">
            <v>0</v>
          </cell>
          <cell r="N13">
            <v>27759</v>
          </cell>
          <cell r="P13">
            <v>8</v>
          </cell>
          <cell r="Q13">
            <v>0</v>
          </cell>
          <cell r="S13">
            <v>650072.51844946039</v>
          </cell>
          <cell r="U13">
            <v>6410</v>
          </cell>
        </row>
        <row r="14">
          <cell r="A14">
            <v>109856</v>
          </cell>
          <cell r="B14">
            <v>8682123</v>
          </cell>
          <cell r="C14" t="str">
            <v>Cookham Rise Primary School</v>
          </cell>
          <cell r="J14">
            <v>23582</v>
          </cell>
          <cell r="K14">
            <v>30600</v>
          </cell>
          <cell r="L14">
            <v>0</v>
          </cell>
          <cell r="N14">
            <v>54182</v>
          </cell>
          <cell r="P14">
            <v>34</v>
          </cell>
          <cell r="Q14">
            <v>0</v>
          </cell>
          <cell r="S14">
            <v>805173.50503521482</v>
          </cell>
          <cell r="U14">
            <v>6306</v>
          </cell>
        </row>
        <row r="15">
          <cell r="A15">
            <v>109819</v>
          </cell>
          <cell r="B15">
            <v>8682072</v>
          </cell>
          <cell r="C15" t="str">
            <v>Courthouse Junior School</v>
          </cell>
          <cell r="J15">
            <v>24535</v>
          </cell>
          <cell r="K15">
            <v>59400</v>
          </cell>
          <cell r="L15">
            <v>0</v>
          </cell>
          <cell r="N15">
            <v>83935</v>
          </cell>
          <cell r="P15">
            <v>66</v>
          </cell>
          <cell r="Q15">
            <v>0</v>
          </cell>
          <cell r="S15">
            <v>1358614.6318539884</v>
          </cell>
          <cell r="U15">
            <v>8354</v>
          </cell>
        </row>
        <row r="16">
          <cell r="A16">
            <v>137788</v>
          </cell>
          <cell r="B16">
            <v>8683350</v>
          </cell>
          <cell r="C16" t="str">
            <v>Datchet St. Mary's School</v>
          </cell>
          <cell r="D16">
            <v>102384</v>
          </cell>
          <cell r="J16">
            <v>7114</v>
          </cell>
          <cell r="K16">
            <v>31500</v>
          </cell>
          <cell r="L16">
            <v>0</v>
          </cell>
          <cell r="N16">
            <v>140998</v>
          </cell>
          <cell r="P16">
            <v>35</v>
          </cell>
          <cell r="Q16">
            <v>0</v>
          </cell>
          <cell r="S16">
            <v>1010737.1985653533</v>
          </cell>
        </row>
        <row r="17">
          <cell r="A17">
            <v>109834</v>
          </cell>
          <cell r="B17">
            <v>8682098</v>
          </cell>
          <cell r="C17" t="str">
            <v>Dedworth Green First School</v>
          </cell>
          <cell r="D17">
            <v>78398</v>
          </cell>
          <cell r="J17">
            <v>5298</v>
          </cell>
          <cell r="K17">
            <v>59400</v>
          </cell>
          <cell r="L17">
            <v>900</v>
          </cell>
          <cell r="N17">
            <v>143996</v>
          </cell>
          <cell r="P17">
            <v>66</v>
          </cell>
          <cell r="Q17">
            <v>3</v>
          </cell>
          <cell r="S17">
            <v>817275.09290129179</v>
          </cell>
          <cell r="U17">
            <v>6098</v>
          </cell>
        </row>
        <row r="18">
          <cell r="A18">
            <v>109820</v>
          </cell>
          <cell r="B18">
            <v>8682074</v>
          </cell>
          <cell r="C18" t="str">
            <v>Ellington Primary School</v>
          </cell>
          <cell r="D18">
            <v>92554</v>
          </cell>
          <cell r="G18">
            <v>160000</v>
          </cell>
          <cell r="H18">
            <v>16302</v>
          </cell>
          <cell r="I18">
            <v>11252</v>
          </cell>
          <cell r="J18">
            <v>23945</v>
          </cell>
          <cell r="K18">
            <v>45000</v>
          </cell>
          <cell r="L18">
            <v>0</v>
          </cell>
          <cell r="N18">
            <v>349053</v>
          </cell>
          <cell r="P18">
            <v>50</v>
          </cell>
          <cell r="Q18">
            <v>0</v>
          </cell>
          <cell r="S18">
            <v>1282046.2359776651</v>
          </cell>
          <cell r="U18">
            <v>6436</v>
          </cell>
        </row>
        <row r="19">
          <cell r="A19">
            <v>109998</v>
          </cell>
          <cell r="B19">
            <v>8683075</v>
          </cell>
          <cell r="C19" t="str">
            <v>Eton Porny C of E First School</v>
          </cell>
          <cell r="J19">
            <v>8635</v>
          </cell>
          <cell r="K19">
            <v>17100</v>
          </cell>
          <cell r="L19">
            <v>0</v>
          </cell>
          <cell r="N19">
            <v>25735</v>
          </cell>
          <cell r="P19">
            <v>19</v>
          </cell>
          <cell r="Q19">
            <v>0</v>
          </cell>
          <cell r="S19">
            <v>606999.26617147843</v>
          </cell>
          <cell r="U19">
            <v>5474</v>
          </cell>
        </row>
        <row r="20">
          <cell r="A20">
            <v>109996</v>
          </cell>
          <cell r="B20">
            <v>8683072</v>
          </cell>
          <cell r="C20" t="str">
            <v>Eton Wick C.E. First School</v>
          </cell>
          <cell r="D20">
            <v>64693</v>
          </cell>
          <cell r="J20">
            <v>28144</v>
          </cell>
          <cell r="K20">
            <v>25200</v>
          </cell>
          <cell r="L20">
            <v>0</v>
          </cell>
          <cell r="N20">
            <v>118037</v>
          </cell>
          <cell r="P20">
            <v>28</v>
          </cell>
          <cell r="Q20">
            <v>0</v>
          </cell>
          <cell r="S20">
            <v>786668.39156135439</v>
          </cell>
          <cell r="U20">
            <v>5935</v>
          </cell>
        </row>
        <row r="21">
          <cell r="A21">
            <v>109846</v>
          </cell>
          <cell r="B21">
            <v>8682112</v>
          </cell>
          <cell r="C21" t="str">
            <v>Furze Platt Infant School</v>
          </cell>
          <cell r="F21">
            <v>14800</v>
          </cell>
          <cell r="J21">
            <v>37570</v>
          </cell>
          <cell r="K21">
            <v>10800</v>
          </cell>
          <cell r="L21">
            <v>300</v>
          </cell>
          <cell r="N21">
            <v>63470</v>
          </cell>
          <cell r="P21">
            <v>12</v>
          </cell>
          <cell r="Q21">
            <v>1</v>
          </cell>
          <cell r="S21">
            <v>1011666.5092979915</v>
          </cell>
          <cell r="U21">
            <v>6768</v>
          </cell>
        </row>
        <row r="22">
          <cell r="A22">
            <v>109842</v>
          </cell>
          <cell r="B22">
            <v>8682108</v>
          </cell>
          <cell r="C22" t="str">
            <v>Furze Platt Junior School</v>
          </cell>
          <cell r="J22">
            <v>19156</v>
          </cell>
          <cell r="K22">
            <v>22500</v>
          </cell>
          <cell r="L22">
            <v>0</v>
          </cell>
          <cell r="N22">
            <v>41656</v>
          </cell>
          <cell r="P22">
            <v>25</v>
          </cell>
          <cell r="Q22">
            <v>0</v>
          </cell>
          <cell r="S22">
            <v>1002190.0164408024</v>
          </cell>
          <cell r="U22">
            <v>7386</v>
          </cell>
        </row>
        <row r="23">
          <cell r="A23">
            <v>109833</v>
          </cell>
          <cell r="B23">
            <v>8682096</v>
          </cell>
          <cell r="C23" t="str">
            <v>Hilltop First School</v>
          </cell>
          <cell r="D23">
            <v>58289</v>
          </cell>
          <cell r="F23">
            <v>21378</v>
          </cell>
          <cell r="J23">
            <v>5331</v>
          </cell>
          <cell r="K23">
            <v>42300</v>
          </cell>
          <cell r="L23">
            <v>5700</v>
          </cell>
          <cell r="N23">
            <v>132998</v>
          </cell>
          <cell r="P23">
            <v>47</v>
          </cell>
          <cell r="Q23">
            <v>19</v>
          </cell>
          <cell r="S23">
            <v>1022888.6119629734</v>
          </cell>
          <cell r="U23">
            <v>6408</v>
          </cell>
        </row>
        <row r="24">
          <cell r="A24">
            <v>109961</v>
          </cell>
          <cell r="B24">
            <v>8683022</v>
          </cell>
          <cell r="C24" t="str">
            <v>Holy Trinity CE Primary School (Cookham)</v>
          </cell>
          <cell r="J24">
            <v>17738</v>
          </cell>
          <cell r="K24">
            <v>8100</v>
          </cell>
          <cell r="L24">
            <v>0</v>
          </cell>
          <cell r="N24">
            <v>25838</v>
          </cell>
          <cell r="P24">
            <v>9</v>
          </cell>
          <cell r="Q24">
            <v>0</v>
          </cell>
          <cell r="S24">
            <v>741824.9384013341</v>
          </cell>
          <cell r="U24">
            <v>6453</v>
          </cell>
        </row>
        <row r="25">
          <cell r="A25">
            <v>110018</v>
          </cell>
          <cell r="B25">
            <v>8683322</v>
          </cell>
          <cell r="C25" t="str">
            <v>Holy Trinity CE Primary School (Sunningdale)</v>
          </cell>
          <cell r="J25">
            <v>15894</v>
          </cell>
          <cell r="K25">
            <v>12600</v>
          </cell>
          <cell r="L25">
            <v>0</v>
          </cell>
          <cell r="N25">
            <v>28494</v>
          </cell>
          <cell r="P25">
            <v>14</v>
          </cell>
          <cell r="Q25">
            <v>0</v>
          </cell>
          <cell r="S25">
            <v>790693.41513299185</v>
          </cell>
          <cell r="U25">
            <v>6884</v>
          </cell>
        </row>
        <row r="26">
          <cell r="A26">
            <v>109953</v>
          </cell>
          <cell r="B26">
            <v>8683012</v>
          </cell>
          <cell r="C26" t="str">
            <v>Holyport CE Primary School</v>
          </cell>
          <cell r="D26">
            <v>59452</v>
          </cell>
          <cell r="F26">
            <v>24667</v>
          </cell>
          <cell r="J26">
            <v>21482</v>
          </cell>
          <cell r="K26">
            <v>21600</v>
          </cell>
          <cell r="L26">
            <v>0</v>
          </cell>
          <cell r="N26">
            <v>127201</v>
          </cell>
          <cell r="P26">
            <v>24</v>
          </cell>
          <cell r="Q26">
            <v>0</v>
          </cell>
          <cell r="S26">
            <v>1268548.9613756619</v>
          </cell>
          <cell r="U26">
            <v>8439</v>
          </cell>
        </row>
        <row r="27">
          <cell r="A27">
            <v>109873</v>
          </cell>
          <cell r="B27">
            <v>8682143</v>
          </cell>
          <cell r="C27" t="str">
            <v>Homer First School</v>
          </cell>
          <cell r="J27">
            <v>5298</v>
          </cell>
          <cell r="K27">
            <v>18900</v>
          </cell>
          <cell r="L27">
            <v>9900</v>
          </cell>
          <cell r="N27">
            <v>34098</v>
          </cell>
          <cell r="P27">
            <v>21</v>
          </cell>
          <cell r="Q27">
            <v>33</v>
          </cell>
          <cell r="S27">
            <v>833679.92961276008</v>
          </cell>
          <cell r="U27">
            <v>6430</v>
          </cell>
        </row>
        <row r="28">
          <cell r="A28">
            <v>109827</v>
          </cell>
          <cell r="B28">
            <v>8682085</v>
          </cell>
          <cell r="C28" t="str">
            <v>Kings Court First School</v>
          </cell>
          <cell r="D28">
            <v>80688</v>
          </cell>
          <cell r="J28">
            <v>11332</v>
          </cell>
          <cell r="K28">
            <v>25200</v>
          </cell>
          <cell r="L28">
            <v>900</v>
          </cell>
          <cell r="N28">
            <v>118120</v>
          </cell>
          <cell r="P28">
            <v>28</v>
          </cell>
          <cell r="Q28">
            <v>3</v>
          </cell>
          <cell r="S28">
            <v>915634.17557152174</v>
          </cell>
          <cell r="U28">
            <v>6565</v>
          </cell>
        </row>
        <row r="29">
          <cell r="A29">
            <v>109966</v>
          </cell>
          <cell r="B29">
            <v>8683028</v>
          </cell>
          <cell r="C29" t="str">
            <v>Knowl Hill CE Primary School</v>
          </cell>
          <cell r="J29">
            <v>0</v>
          </cell>
          <cell r="K29">
            <v>13500</v>
          </cell>
          <cell r="L29">
            <v>0</v>
          </cell>
          <cell r="N29">
            <v>13500</v>
          </cell>
          <cell r="P29">
            <v>15</v>
          </cell>
          <cell r="Q29">
            <v>0</v>
          </cell>
          <cell r="S29">
            <v>415364.11203143001</v>
          </cell>
          <cell r="U29">
            <v>4765</v>
          </cell>
        </row>
        <row r="30">
          <cell r="A30">
            <v>109938</v>
          </cell>
          <cell r="B30">
            <v>8682247</v>
          </cell>
          <cell r="C30" t="str">
            <v>Larchfield Primary School</v>
          </cell>
          <cell r="D30">
            <v>121517</v>
          </cell>
          <cell r="J30">
            <v>4741</v>
          </cell>
          <cell r="K30">
            <v>51300</v>
          </cell>
          <cell r="L30">
            <v>300</v>
          </cell>
          <cell r="N30">
            <v>177858</v>
          </cell>
          <cell r="P30">
            <v>57</v>
          </cell>
          <cell r="Q30">
            <v>1</v>
          </cell>
          <cell r="S30">
            <v>954517.79204117181</v>
          </cell>
          <cell r="U30">
            <v>6183</v>
          </cell>
        </row>
        <row r="31">
          <cell r="A31">
            <v>136712</v>
          </cell>
          <cell r="B31">
            <v>8682186</v>
          </cell>
          <cell r="C31" t="str">
            <v>Lowbrook Academy</v>
          </cell>
          <cell r="J31">
            <v>18956</v>
          </cell>
          <cell r="K31">
            <v>9000</v>
          </cell>
          <cell r="L31">
            <v>0</v>
          </cell>
          <cell r="N31">
            <v>27956</v>
          </cell>
          <cell r="P31">
            <v>10</v>
          </cell>
          <cell r="Q31">
            <v>0</v>
          </cell>
          <cell r="S31">
            <v>872987.42777360033</v>
          </cell>
        </row>
        <row r="32">
          <cell r="A32">
            <v>109897</v>
          </cell>
          <cell r="B32">
            <v>8682176</v>
          </cell>
          <cell r="C32" t="str">
            <v>Oakfield First School</v>
          </cell>
          <cell r="F32">
            <v>24667</v>
          </cell>
          <cell r="J32">
            <v>26057.599999999999</v>
          </cell>
          <cell r="K32">
            <v>24300</v>
          </cell>
          <cell r="L32">
            <v>1200</v>
          </cell>
          <cell r="N32">
            <v>76224.600000000006</v>
          </cell>
          <cell r="P32">
            <v>27</v>
          </cell>
          <cell r="Q32">
            <v>4</v>
          </cell>
          <cell r="S32">
            <v>967121.60009956278</v>
          </cell>
          <cell r="U32">
            <v>6644</v>
          </cell>
        </row>
        <row r="33">
          <cell r="A33">
            <v>109888</v>
          </cell>
          <cell r="B33">
            <v>8682159</v>
          </cell>
          <cell r="C33" t="str">
            <v>Oldfield Primary School</v>
          </cell>
          <cell r="F33">
            <v>49334</v>
          </cell>
          <cell r="J33">
            <v>43715</v>
          </cell>
          <cell r="K33">
            <v>9000</v>
          </cell>
          <cell r="L33">
            <v>0</v>
          </cell>
          <cell r="N33">
            <v>102049</v>
          </cell>
          <cell r="P33">
            <v>10</v>
          </cell>
          <cell r="Q33">
            <v>0</v>
          </cell>
          <cell r="S33">
            <v>929228.58608268027</v>
          </cell>
          <cell r="U33">
            <v>6419</v>
          </cell>
        </row>
        <row r="34">
          <cell r="A34">
            <v>109843</v>
          </cell>
          <cell r="B34">
            <v>8682109</v>
          </cell>
          <cell r="C34" t="str">
            <v>South Ascot Village  School</v>
          </cell>
          <cell r="D34">
            <v>85005</v>
          </cell>
          <cell r="J34">
            <v>7059</v>
          </cell>
          <cell r="K34">
            <v>25200</v>
          </cell>
          <cell r="L34">
            <v>0</v>
          </cell>
          <cell r="N34">
            <v>117264</v>
          </cell>
          <cell r="P34">
            <v>28</v>
          </cell>
          <cell r="Q34">
            <v>0</v>
          </cell>
          <cell r="S34">
            <v>919245.43717921269</v>
          </cell>
          <cell r="U34">
            <v>6531</v>
          </cell>
        </row>
        <row r="35">
          <cell r="A35">
            <v>110030</v>
          </cell>
          <cell r="B35">
            <v>8683337</v>
          </cell>
          <cell r="C35" t="str">
            <v>St Edmund Campion Catholic Primary</v>
          </cell>
          <cell r="F35">
            <v>24667</v>
          </cell>
          <cell r="J35">
            <v>19327</v>
          </cell>
          <cell r="K35">
            <v>20700</v>
          </cell>
          <cell r="L35">
            <v>0</v>
          </cell>
          <cell r="N35">
            <v>64694</v>
          </cell>
          <cell r="P35">
            <v>23</v>
          </cell>
          <cell r="Q35">
            <v>0</v>
          </cell>
          <cell r="S35">
            <v>1243485.2484258139</v>
          </cell>
          <cell r="U35">
            <v>8512</v>
          </cell>
        </row>
        <row r="36">
          <cell r="A36">
            <v>110031</v>
          </cell>
          <cell r="B36">
            <v>8683338</v>
          </cell>
          <cell r="C36" t="str">
            <v>St Edward's Catholic First School</v>
          </cell>
          <cell r="F36">
            <v>24667</v>
          </cell>
          <cell r="J36">
            <v>22011</v>
          </cell>
          <cell r="K36">
            <v>13500</v>
          </cell>
          <cell r="L36">
            <v>900</v>
          </cell>
          <cell r="N36">
            <v>61078</v>
          </cell>
          <cell r="P36">
            <v>15</v>
          </cell>
          <cell r="Q36">
            <v>3</v>
          </cell>
          <cell r="S36">
            <v>850531.74750561663</v>
          </cell>
          <cell r="U36">
            <v>6981</v>
          </cell>
        </row>
        <row r="37">
          <cell r="A37">
            <v>110029</v>
          </cell>
          <cell r="B37">
            <v>8683335</v>
          </cell>
          <cell r="C37" t="str">
            <v>St Francis Catholic Primary</v>
          </cell>
          <cell r="J37">
            <v>10596</v>
          </cell>
          <cell r="K37">
            <v>11700</v>
          </cell>
          <cell r="L37">
            <v>0</v>
          </cell>
          <cell r="N37">
            <v>22296</v>
          </cell>
          <cell r="P37">
            <v>13</v>
          </cell>
          <cell r="Q37">
            <v>0</v>
          </cell>
          <cell r="S37">
            <v>714840.73968494171</v>
          </cell>
          <cell r="U37">
            <v>6908</v>
          </cell>
        </row>
        <row r="38">
          <cell r="A38">
            <v>109970</v>
          </cell>
          <cell r="B38">
            <v>8683033</v>
          </cell>
          <cell r="C38" t="str">
            <v>St Luke's CE Primary School</v>
          </cell>
          <cell r="F38">
            <v>8222</v>
          </cell>
          <cell r="J38">
            <v>1479</v>
          </cell>
          <cell r="K38">
            <v>65700</v>
          </cell>
          <cell r="L38">
            <v>0</v>
          </cell>
          <cell r="N38">
            <v>75401</v>
          </cell>
          <cell r="P38">
            <v>73</v>
          </cell>
          <cell r="Q38">
            <v>0</v>
          </cell>
          <cell r="S38">
            <v>1076940.7957667147</v>
          </cell>
          <cell r="U38">
            <v>6813</v>
          </cell>
        </row>
        <row r="39">
          <cell r="A39">
            <v>110028</v>
          </cell>
          <cell r="B39">
            <v>8683334</v>
          </cell>
          <cell r="C39" t="str">
            <v>St Mary's Catholic Primary School</v>
          </cell>
          <cell r="F39">
            <v>8222</v>
          </cell>
          <cell r="J39">
            <v>14476</v>
          </cell>
          <cell r="K39">
            <v>22500</v>
          </cell>
          <cell r="L39">
            <v>0</v>
          </cell>
          <cell r="N39">
            <v>45198</v>
          </cell>
          <cell r="P39">
            <v>25</v>
          </cell>
          <cell r="Q39">
            <v>0</v>
          </cell>
          <cell r="S39">
            <v>1111739.9991010225</v>
          </cell>
          <cell r="U39">
            <v>7929</v>
          </cell>
        </row>
        <row r="40">
          <cell r="A40">
            <v>110019</v>
          </cell>
          <cell r="B40">
            <v>8683323</v>
          </cell>
          <cell r="C40" t="str">
            <v>St Michael's CE Primary School</v>
          </cell>
          <cell r="J40">
            <v>6323</v>
          </cell>
          <cell r="K40">
            <v>21600</v>
          </cell>
          <cell r="L40">
            <v>300</v>
          </cell>
          <cell r="N40">
            <v>28223</v>
          </cell>
          <cell r="P40">
            <v>24</v>
          </cell>
          <cell r="Q40">
            <v>1</v>
          </cell>
          <cell r="S40">
            <v>786492.32727501995</v>
          </cell>
          <cell r="U40">
            <v>6847</v>
          </cell>
        </row>
        <row r="41">
          <cell r="A41">
            <v>109997</v>
          </cell>
          <cell r="B41">
            <v>8683074</v>
          </cell>
          <cell r="C41" t="str">
            <v>The Queen Anne RF CE First</v>
          </cell>
          <cell r="J41">
            <v>6660</v>
          </cell>
          <cell r="K41">
            <v>9900</v>
          </cell>
          <cell r="L41">
            <v>1500</v>
          </cell>
          <cell r="N41">
            <v>18060</v>
          </cell>
          <cell r="P41">
            <v>11</v>
          </cell>
          <cell r="Q41">
            <v>5</v>
          </cell>
          <cell r="S41">
            <v>584304.54769399995</v>
          </cell>
          <cell r="U41">
            <v>5485</v>
          </cell>
        </row>
        <row r="42">
          <cell r="A42">
            <v>110014</v>
          </cell>
          <cell r="B42">
            <v>8683318</v>
          </cell>
          <cell r="C42" t="str">
            <v>The Royal School</v>
          </cell>
          <cell r="J42">
            <v>0</v>
          </cell>
          <cell r="K42">
            <v>6300</v>
          </cell>
          <cell r="L42">
            <v>0</v>
          </cell>
          <cell r="N42">
            <v>6300</v>
          </cell>
          <cell r="P42">
            <v>7</v>
          </cell>
          <cell r="Q42">
            <v>0</v>
          </cell>
          <cell r="S42">
            <v>477289.59481252672</v>
          </cell>
          <cell r="U42">
            <v>5462</v>
          </cell>
        </row>
        <row r="43">
          <cell r="A43">
            <v>110023</v>
          </cell>
          <cell r="B43">
            <v>8683327</v>
          </cell>
          <cell r="C43" t="str">
            <v>Trinity St Stephen CE First</v>
          </cell>
          <cell r="J43">
            <v>0</v>
          </cell>
          <cell r="K43">
            <v>9900</v>
          </cell>
          <cell r="L43">
            <v>300</v>
          </cell>
          <cell r="N43">
            <v>10200</v>
          </cell>
          <cell r="P43">
            <v>11</v>
          </cell>
          <cell r="Q43">
            <v>1</v>
          </cell>
          <cell r="S43">
            <v>554538.33157005766</v>
          </cell>
          <cell r="U43">
            <v>5863</v>
          </cell>
        </row>
        <row r="44">
          <cell r="A44">
            <v>109832</v>
          </cell>
          <cell r="B44">
            <v>8682092</v>
          </cell>
          <cell r="C44" t="str">
            <v>Waltham St. Lawrence CP School</v>
          </cell>
          <cell r="J44">
            <v>10596</v>
          </cell>
          <cell r="K44">
            <v>4500</v>
          </cell>
          <cell r="L44">
            <v>0</v>
          </cell>
          <cell r="N44">
            <v>15096</v>
          </cell>
          <cell r="P44">
            <v>5</v>
          </cell>
          <cell r="Q44">
            <v>0</v>
          </cell>
          <cell r="S44">
            <v>500782.9769215369</v>
          </cell>
          <cell r="U44">
            <v>5344</v>
          </cell>
        </row>
        <row r="45">
          <cell r="A45">
            <v>109821</v>
          </cell>
          <cell r="B45">
            <v>8682077</v>
          </cell>
          <cell r="C45" t="str">
            <v>Wessex Primary School</v>
          </cell>
          <cell r="D45">
            <v>129387</v>
          </cell>
          <cell r="G45">
            <v>164167</v>
          </cell>
          <cell r="H45">
            <v>18343</v>
          </cell>
          <cell r="I45">
            <v>0</v>
          </cell>
          <cell r="J45">
            <v>30482</v>
          </cell>
          <cell r="K45">
            <v>54000</v>
          </cell>
          <cell r="L45">
            <v>300</v>
          </cell>
          <cell r="N45">
            <v>396679</v>
          </cell>
          <cell r="P45">
            <v>60</v>
          </cell>
          <cell r="Q45">
            <v>1</v>
          </cell>
          <cell r="S45">
            <v>1883047.6921691601</v>
          </cell>
          <cell r="U45">
            <v>8973</v>
          </cell>
        </row>
        <row r="46">
          <cell r="A46">
            <v>138635</v>
          </cell>
          <cell r="B46">
            <v>8683050</v>
          </cell>
          <cell r="C46" t="str">
            <v>White Waltham C of E Academy</v>
          </cell>
          <cell r="F46">
            <v>13156</v>
          </cell>
          <cell r="J46">
            <v>37498</v>
          </cell>
          <cell r="K46">
            <v>3600</v>
          </cell>
          <cell r="L46">
            <v>1800</v>
          </cell>
          <cell r="N46">
            <v>56054</v>
          </cell>
          <cell r="P46">
            <v>4</v>
          </cell>
          <cell r="Q46">
            <v>6</v>
          </cell>
          <cell r="S46">
            <v>783671.65415366716</v>
          </cell>
        </row>
        <row r="47">
          <cell r="A47">
            <v>109841</v>
          </cell>
          <cell r="B47">
            <v>8682107</v>
          </cell>
          <cell r="C47" t="str">
            <v>Woodlands Park Primary School</v>
          </cell>
          <cell r="D47">
            <v>48574</v>
          </cell>
          <cell r="J47">
            <v>0</v>
          </cell>
          <cell r="K47">
            <v>33300</v>
          </cell>
          <cell r="L47">
            <v>600</v>
          </cell>
          <cell r="N47">
            <v>82474</v>
          </cell>
          <cell r="P47">
            <v>37</v>
          </cell>
          <cell r="Q47">
            <v>2</v>
          </cell>
          <cell r="S47">
            <v>617401.28954840999</v>
          </cell>
          <cell r="U47">
            <v>5198</v>
          </cell>
        </row>
        <row r="48">
          <cell r="A48">
            <v>109907</v>
          </cell>
          <cell r="B48">
            <v>8682202</v>
          </cell>
          <cell r="C48" t="str">
            <v>Wraysbury Primary School</v>
          </cell>
          <cell r="F48">
            <v>24667</v>
          </cell>
          <cell r="J48">
            <v>0</v>
          </cell>
          <cell r="K48">
            <v>35424</v>
          </cell>
          <cell r="L48">
            <v>0</v>
          </cell>
          <cell r="N48">
            <v>60091</v>
          </cell>
          <cell r="P48">
            <v>39.36</v>
          </cell>
          <cell r="Q48">
            <v>0</v>
          </cell>
          <cell r="S48">
            <v>1199364.8221234728</v>
          </cell>
          <cell r="U48">
            <v>7358</v>
          </cell>
        </row>
        <row r="49">
          <cell r="A49">
            <v>110072</v>
          </cell>
          <cell r="B49">
            <v>8684063</v>
          </cell>
          <cell r="C49" t="str">
            <v>Dedworth Middle School</v>
          </cell>
          <cell r="J49">
            <v>26201</v>
          </cell>
          <cell r="K49">
            <v>92700</v>
          </cell>
          <cell r="L49">
            <v>14400</v>
          </cell>
          <cell r="N49">
            <v>133301</v>
          </cell>
          <cell r="P49">
            <v>103</v>
          </cell>
          <cell r="Q49">
            <v>48</v>
          </cell>
          <cell r="S49">
            <v>2091422.7915454807</v>
          </cell>
          <cell r="U49">
            <v>11763</v>
          </cell>
        </row>
        <row r="50">
          <cell r="A50">
            <v>110086</v>
          </cell>
          <cell r="B50">
            <v>8684704</v>
          </cell>
          <cell r="C50" t="str">
            <v>St. Edward's Royal Free Ecumenical Middle School</v>
          </cell>
          <cell r="F50">
            <v>44401</v>
          </cell>
          <cell r="J50">
            <v>69969</v>
          </cell>
          <cell r="K50">
            <v>36000</v>
          </cell>
          <cell r="L50">
            <v>3900</v>
          </cell>
          <cell r="N50">
            <v>154270</v>
          </cell>
          <cell r="P50">
            <v>40</v>
          </cell>
          <cell r="Q50">
            <v>13</v>
          </cell>
          <cell r="S50">
            <v>1640090.6283324994</v>
          </cell>
          <cell r="U50">
            <v>11264</v>
          </cell>
        </row>
        <row r="51">
          <cell r="A51">
            <v>110085</v>
          </cell>
          <cell r="B51">
            <v>8684701</v>
          </cell>
          <cell r="C51" t="str">
            <v>St Peters C.E. Middle School</v>
          </cell>
          <cell r="J51">
            <v>6524</v>
          </cell>
          <cell r="K51">
            <v>28800</v>
          </cell>
          <cell r="L51">
            <v>0</v>
          </cell>
          <cell r="N51">
            <v>35324</v>
          </cell>
          <cell r="P51">
            <v>32</v>
          </cell>
          <cell r="Q51">
            <v>0</v>
          </cell>
          <cell r="S51">
            <v>1058759.4256642349</v>
          </cell>
          <cell r="U51">
            <v>8639</v>
          </cell>
        </row>
        <row r="52">
          <cell r="A52">
            <v>110075</v>
          </cell>
          <cell r="B52">
            <v>8684083</v>
          </cell>
          <cell r="C52" t="str">
            <v>Trevelyan School</v>
          </cell>
          <cell r="J52">
            <v>15604</v>
          </cell>
          <cell r="K52">
            <v>80100</v>
          </cell>
          <cell r="L52">
            <v>5100</v>
          </cell>
          <cell r="N52">
            <v>100804</v>
          </cell>
          <cell r="P52">
            <v>89</v>
          </cell>
          <cell r="Q52">
            <v>17</v>
          </cell>
          <cell r="S52">
            <v>1880491.3113020894</v>
          </cell>
          <cell r="U52">
            <v>12269</v>
          </cell>
        </row>
        <row r="53">
          <cell r="A53">
            <v>110056</v>
          </cell>
          <cell r="B53">
            <v>8684044</v>
          </cell>
          <cell r="C53" t="str">
            <v>The Windsor Boys' School</v>
          </cell>
          <cell r="J53">
            <v>79607</v>
          </cell>
          <cell r="K53">
            <v>72900</v>
          </cell>
          <cell r="L53">
            <v>5100</v>
          </cell>
          <cell r="N53">
            <v>157607</v>
          </cell>
          <cell r="P53">
            <v>81</v>
          </cell>
          <cell r="Q53">
            <v>17</v>
          </cell>
          <cell r="S53">
            <v>3842454.1911165239</v>
          </cell>
          <cell r="U53">
            <v>20521</v>
          </cell>
        </row>
        <row r="54">
          <cell r="A54">
            <v>110057</v>
          </cell>
          <cell r="B54">
            <v>8684046</v>
          </cell>
          <cell r="C54" t="str">
            <v>Windsor Girls' School</v>
          </cell>
          <cell r="J54">
            <v>12483</v>
          </cell>
          <cell r="K54">
            <v>86400</v>
          </cell>
          <cell r="L54">
            <v>4200</v>
          </cell>
          <cell r="N54">
            <v>103083</v>
          </cell>
          <cell r="P54">
            <v>96</v>
          </cell>
          <cell r="Q54">
            <v>14</v>
          </cell>
          <cell r="S54">
            <v>2983253.6636218773</v>
          </cell>
          <cell r="U54">
            <v>15441</v>
          </cell>
        </row>
        <row r="55">
          <cell r="A55">
            <v>138342</v>
          </cell>
          <cell r="B55">
            <v>8684506</v>
          </cell>
          <cell r="C55" t="str">
            <v>Altwood CE School</v>
          </cell>
          <cell r="G55">
            <v>50833</v>
          </cell>
          <cell r="H55">
            <v>7704</v>
          </cell>
          <cell r="I55">
            <v>25879</v>
          </cell>
          <cell r="J55">
            <v>36106</v>
          </cell>
          <cell r="K55">
            <v>107100</v>
          </cell>
          <cell r="L55">
            <v>0</v>
          </cell>
          <cell r="N55">
            <v>227622</v>
          </cell>
          <cell r="P55">
            <v>119</v>
          </cell>
          <cell r="Q55">
            <v>0</v>
          </cell>
          <cell r="S55">
            <v>3640266.4623522423</v>
          </cell>
        </row>
        <row r="56">
          <cell r="A56">
            <v>138823</v>
          </cell>
          <cell r="B56">
            <v>8684029</v>
          </cell>
          <cell r="C56" t="str">
            <v>Charters School</v>
          </cell>
          <cell r="G56">
            <v>100000</v>
          </cell>
          <cell r="H56">
            <v>5910</v>
          </cell>
          <cell r="I56">
            <v>3751</v>
          </cell>
          <cell r="J56">
            <v>50899</v>
          </cell>
          <cell r="K56">
            <v>104400</v>
          </cell>
          <cell r="L56">
            <v>300</v>
          </cell>
          <cell r="N56">
            <v>265260</v>
          </cell>
          <cell r="P56">
            <v>116</v>
          </cell>
          <cell r="Q56">
            <v>1</v>
          </cell>
          <cell r="S56">
            <v>5852820.4857109133</v>
          </cell>
        </row>
        <row r="57">
          <cell r="A57">
            <v>133580</v>
          </cell>
          <cell r="B57">
            <v>8684084</v>
          </cell>
          <cell r="C57" t="str">
            <v>Churchmead CE (VA) School</v>
          </cell>
          <cell r="J57">
            <v>2697</v>
          </cell>
          <cell r="K57">
            <v>175500</v>
          </cell>
          <cell r="L57">
            <v>0</v>
          </cell>
          <cell r="N57">
            <v>178197</v>
          </cell>
          <cell r="P57">
            <v>195</v>
          </cell>
          <cell r="Q57">
            <v>0</v>
          </cell>
          <cell r="S57">
            <v>3258161.5551403365</v>
          </cell>
          <cell r="U57">
            <v>14617</v>
          </cell>
        </row>
        <row r="58">
          <cell r="A58">
            <v>137695</v>
          </cell>
          <cell r="B58">
            <v>8684056</v>
          </cell>
          <cell r="C58" t="str">
            <v>Cox Green School</v>
          </cell>
          <cell r="J58">
            <v>45945</v>
          </cell>
          <cell r="K58">
            <v>139500</v>
          </cell>
          <cell r="L58">
            <v>300</v>
          </cell>
          <cell r="N58">
            <v>185745</v>
          </cell>
          <cell r="P58">
            <v>155</v>
          </cell>
          <cell r="Q58">
            <v>1</v>
          </cell>
          <cell r="S58">
            <v>3997717.7915879488</v>
          </cell>
        </row>
        <row r="59">
          <cell r="A59">
            <v>138856</v>
          </cell>
          <cell r="B59">
            <v>8685403</v>
          </cell>
          <cell r="C59" t="str">
            <v>Desborough School</v>
          </cell>
          <cell r="J59">
            <v>30026</v>
          </cell>
          <cell r="K59">
            <v>67500</v>
          </cell>
          <cell r="L59">
            <v>600</v>
          </cell>
          <cell r="N59">
            <v>98126</v>
          </cell>
          <cell r="P59">
            <v>75</v>
          </cell>
          <cell r="Q59">
            <v>2</v>
          </cell>
          <cell r="S59">
            <v>2698887.9411606411</v>
          </cell>
        </row>
        <row r="60">
          <cell r="A60">
            <v>137740</v>
          </cell>
          <cell r="B60">
            <v>8684055</v>
          </cell>
          <cell r="C60" t="str">
            <v>Furze Platt Senior School</v>
          </cell>
          <cell r="G60">
            <v>123333</v>
          </cell>
          <cell r="H60">
            <v>39000</v>
          </cell>
          <cell r="I60">
            <v>11252</v>
          </cell>
          <cell r="J60">
            <v>47349</v>
          </cell>
          <cell r="K60">
            <v>139500</v>
          </cell>
          <cell r="L60">
            <v>300</v>
          </cell>
          <cell r="N60">
            <v>360734</v>
          </cell>
          <cell r="P60">
            <v>155</v>
          </cell>
          <cell r="Q60">
            <v>1</v>
          </cell>
          <cell r="S60">
            <v>5042782.7474236786</v>
          </cell>
        </row>
        <row r="61">
          <cell r="A61">
            <v>110051</v>
          </cell>
          <cell r="B61">
            <v>8684036</v>
          </cell>
          <cell r="C61" t="str">
            <v>Newlands Girls School</v>
          </cell>
          <cell r="J61">
            <v>63864</v>
          </cell>
          <cell r="K61">
            <v>101700</v>
          </cell>
          <cell r="L61">
            <v>300</v>
          </cell>
          <cell r="N61">
            <v>165864</v>
          </cell>
          <cell r="P61">
            <v>113</v>
          </cell>
          <cell r="Q61">
            <v>1</v>
          </cell>
          <cell r="S61">
            <v>4602757.3447481729</v>
          </cell>
          <cell r="U61">
            <v>24081</v>
          </cell>
        </row>
      </sheetData>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82"/>
  <sheetViews>
    <sheetView showGridLines="0" zoomScaleNormal="100" workbookViewId="0">
      <selection activeCell="B65" sqref="B65"/>
    </sheetView>
  </sheetViews>
  <sheetFormatPr defaultRowHeight="12.5" x14ac:dyDescent="0.25"/>
  <cols>
    <col min="1" max="1" width="15.26953125" style="181" customWidth="1"/>
    <col min="2" max="2" width="100.1796875" style="179" customWidth="1"/>
    <col min="3" max="9" width="9.1796875" style="179"/>
    <col min="10" max="10" width="12.7265625" style="179" customWidth="1"/>
    <col min="11" max="11" width="11.81640625" style="179" customWidth="1"/>
    <col min="12" max="256" width="9.1796875" style="179"/>
    <col min="257" max="257" width="15.26953125" style="179" customWidth="1"/>
    <col min="258" max="258" width="99.453125" style="179" customWidth="1"/>
    <col min="259" max="265" width="9.1796875" style="179"/>
    <col min="266" max="266" width="12.7265625" style="179" customWidth="1"/>
    <col min="267" max="267" width="11.81640625" style="179" customWidth="1"/>
    <col min="268" max="512" width="9.1796875" style="179"/>
    <col min="513" max="513" width="15.26953125" style="179" customWidth="1"/>
    <col min="514" max="514" width="99.453125" style="179" customWidth="1"/>
    <col min="515" max="521" width="9.1796875" style="179"/>
    <col min="522" max="522" width="12.7265625" style="179" customWidth="1"/>
    <col min="523" max="523" width="11.81640625" style="179" customWidth="1"/>
    <col min="524" max="768" width="9.1796875" style="179"/>
    <col min="769" max="769" width="15.26953125" style="179" customWidth="1"/>
    <col min="770" max="770" width="99.453125" style="179" customWidth="1"/>
    <col min="771" max="777" width="9.1796875" style="179"/>
    <col min="778" max="778" width="12.7265625" style="179" customWidth="1"/>
    <col min="779" max="779" width="11.81640625" style="179" customWidth="1"/>
    <col min="780" max="1024" width="9.1796875" style="179"/>
    <col min="1025" max="1025" width="15.26953125" style="179" customWidth="1"/>
    <col min="1026" max="1026" width="99.453125" style="179" customWidth="1"/>
    <col min="1027" max="1033" width="9.1796875" style="179"/>
    <col min="1034" max="1034" width="12.7265625" style="179" customWidth="1"/>
    <col min="1035" max="1035" width="11.81640625" style="179" customWidth="1"/>
    <col min="1036" max="1280" width="9.1796875" style="179"/>
    <col min="1281" max="1281" width="15.26953125" style="179" customWidth="1"/>
    <col min="1282" max="1282" width="99.453125" style="179" customWidth="1"/>
    <col min="1283" max="1289" width="9.1796875" style="179"/>
    <col min="1290" max="1290" width="12.7265625" style="179" customWidth="1"/>
    <col min="1291" max="1291" width="11.81640625" style="179" customWidth="1"/>
    <col min="1292" max="1536" width="9.1796875" style="179"/>
    <col min="1537" max="1537" width="15.26953125" style="179" customWidth="1"/>
    <col min="1538" max="1538" width="99.453125" style="179" customWidth="1"/>
    <col min="1539" max="1545" width="9.1796875" style="179"/>
    <col min="1546" max="1546" width="12.7265625" style="179" customWidth="1"/>
    <col min="1547" max="1547" width="11.81640625" style="179" customWidth="1"/>
    <col min="1548" max="1792" width="9.1796875" style="179"/>
    <col min="1793" max="1793" width="15.26953125" style="179" customWidth="1"/>
    <col min="1794" max="1794" width="99.453125" style="179" customWidth="1"/>
    <col min="1795" max="1801" width="9.1796875" style="179"/>
    <col min="1802" max="1802" width="12.7265625" style="179" customWidth="1"/>
    <col min="1803" max="1803" width="11.81640625" style="179" customWidth="1"/>
    <col min="1804" max="2048" width="9.1796875" style="179"/>
    <col min="2049" max="2049" width="15.26953125" style="179" customWidth="1"/>
    <col min="2050" max="2050" width="99.453125" style="179" customWidth="1"/>
    <col min="2051" max="2057" width="9.1796875" style="179"/>
    <col min="2058" max="2058" width="12.7265625" style="179" customWidth="1"/>
    <col min="2059" max="2059" width="11.81640625" style="179" customWidth="1"/>
    <col min="2060" max="2304" width="9.1796875" style="179"/>
    <col min="2305" max="2305" width="15.26953125" style="179" customWidth="1"/>
    <col min="2306" max="2306" width="99.453125" style="179" customWidth="1"/>
    <col min="2307" max="2313" width="9.1796875" style="179"/>
    <col min="2314" max="2314" width="12.7265625" style="179" customWidth="1"/>
    <col min="2315" max="2315" width="11.81640625" style="179" customWidth="1"/>
    <col min="2316" max="2560" width="9.1796875" style="179"/>
    <col min="2561" max="2561" width="15.26953125" style="179" customWidth="1"/>
    <col min="2562" max="2562" width="99.453125" style="179" customWidth="1"/>
    <col min="2563" max="2569" width="9.1796875" style="179"/>
    <col min="2570" max="2570" width="12.7265625" style="179" customWidth="1"/>
    <col min="2571" max="2571" width="11.81640625" style="179" customWidth="1"/>
    <col min="2572" max="2816" width="9.1796875" style="179"/>
    <col min="2817" max="2817" width="15.26953125" style="179" customWidth="1"/>
    <col min="2818" max="2818" width="99.453125" style="179" customWidth="1"/>
    <col min="2819" max="2825" width="9.1796875" style="179"/>
    <col min="2826" max="2826" width="12.7265625" style="179" customWidth="1"/>
    <col min="2827" max="2827" width="11.81640625" style="179" customWidth="1"/>
    <col min="2828" max="3072" width="9.1796875" style="179"/>
    <col min="3073" max="3073" width="15.26953125" style="179" customWidth="1"/>
    <col min="3074" max="3074" width="99.453125" style="179" customWidth="1"/>
    <col min="3075" max="3081" width="9.1796875" style="179"/>
    <col min="3082" max="3082" width="12.7265625" style="179" customWidth="1"/>
    <col min="3083" max="3083" width="11.81640625" style="179" customWidth="1"/>
    <col min="3084" max="3328" width="9.1796875" style="179"/>
    <col min="3329" max="3329" width="15.26953125" style="179" customWidth="1"/>
    <col min="3330" max="3330" width="99.453125" style="179" customWidth="1"/>
    <col min="3331" max="3337" width="9.1796875" style="179"/>
    <col min="3338" max="3338" width="12.7265625" style="179" customWidth="1"/>
    <col min="3339" max="3339" width="11.81640625" style="179" customWidth="1"/>
    <col min="3340" max="3584" width="9.1796875" style="179"/>
    <col min="3585" max="3585" width="15.26953125" style="179" customWidth="1"/>
    <col min="3586" max="3586" width="99.453125" style="179" customWidth="1"/>
    <col min="3587" max="3593" width="9.1796875" style="179"/>
    <col min="3594" max="3594" width="12.7265625" style="179" customWidth="1"/>
    <col min="3595" max="3595" width="11.81640625" style="179" customWidth="1"/>
    <col min="3596" max="3840" width="9.1796875" style="179"/>
    <col min="3841" max="3841" width="15.26953125" style="179" customWidth="1"/>
    <col min="3842" max="3842" width="99.453125" style="179" customWidth="1"/>
    <col min="3843" max="3849" width="9.1796875" style="179"/>
    <col min="3850" max="3850" width="12.7265625" style="179" customWidth="1"/>
    <col min="3851" max="3851" width="11.81640625" style="179" customWidth="1"/>
    <col min="3852" max="4096" width="9.1796875" style="179"/>
    <col min="4097" max="4097" width="15.26953125" style="179" customWidth="1"/>
    <col min="4098" max="4098" width="99.453125" style="179" customWidth="1"/>
    <col min="4099" max="4105" width="9.1796875" style="179"/>
    <col min="4106" max="4106" width="12.7265625" style="179" customWidth="1"/>
    <col min="4107" max="4107" width="11.81640625" style="179" customWidth="1"/>
    <col min="4108" max="4352" width="9.1796875" style="179"/>
    <col min="4353" max="4353" width="15.26953125" style="179" customWidth="1"/>
    <col min="4354" max="4354" width="99.453125" style="179" customWidth="1"/>
    <col min="4355" max="4361" width="9.1796875" style="179"/>
    <col min="4362" max="4362" width="12.7265625" style="179" customWidth="1"/>
    <col min="4363" max="4363" width="11.81640625" style="179" customWidth="1"/>
    <col min="4364" max="4608" width="9.1796875" style="179"/>
    <col min="4609" max="4609" width="15.26953125" style="179" customWidth="1"/>
    <col min="4610" max="4610" width="99.453125" style="179" customWidth="1"/>
    <col min="4611" max="4617" width="9.1796875" style="179"/>
    <col min="4618" max="4618" width="12.7265625" style="179" customWidth="1"/>
    <col min="4619" max="4619" width="11.81640625" style="179" customWidth="1"/>
    <col min="4620" max="4864" width="9.1796875" style="179"/>
    <col min="4865" max="4865" width="15.26953125" style="179" customWidth="1"/>
    <col min="4866" max="4866" width="99.453125" style="179" customWidth="1"/>
    <col min="4867" max="4873" width="9.1796875" style="179"/>
    <col min="4874" max="4874" width="12.7265625" style="179" customWidth="1"/>
    <col min="4875" max="4875" width="11.81640625" style="179" customWidth="1"/>
    <col min="4876" max="5120" width="9.1796875" style="179"/>
    <col min="5121" max="5121" width="15.26953125" style="179" customWidth="1"/>
    <col min="5122" max="5122" width="99.453125" style="179" customWidth="1"/>
    <col min="5123" max="5129" width="9.1796875" style="179"/>
    <col min="5130" max="5130" width="12.7265625" style="179" customWidth="1"/>
    <col min="5131" max="5131" width="11.81640625" style="179" customWidth="1"/>
    <col min="5132" max="5376" width="9.1796875" style="179"/>
    <col min="5377" max="5377" width="15.26953125" style="179" customWidth="1"/>
    <col min="5378" max="5378" width="99.453125" style="179" customWidth="1"/>
    <col min="5379" max="5385" width="9.1796875" style="179"/>
    <col min="5386" max="5386" width="12.7265625" style="179" customWidth="1"/>
    <col min="5387" max="5387" width="11.81640625" style="179" customWidth="1"/>
    <col min="5388" max="5632" width="9.1796875" style="179"/>
    <col min="5633" max="5633" width="15.26953125" style="179" customWidth="1"/>
    <col min="5634" max="5634" width="99.453125" style="179" customWidth="1"/>
    <col min="5635" max="5641" width="9.1796875" style="179"/>
    <col min="5642" max="5642" width="12.7265625" style="179" customWidth="1"/>
    <col min="5643" max="5643" width="11.81640625" style="179" customWidth="1"/>
    <col min="5644" max="5888" width="9.1796875" style="179"/>
    <col min="5889" max="5889" width="15.26953125" style="179" customWidth="1"/>
    <col min="5890" max="5890" width="99.453125" style="179" customWidth="1"/>
    <col min="5891" max="5897" width="9.1796875" style="179"/>
    <col min="5898" max="5898" width="12.7265625" style="179" customWidth="1"/>
    <col min="5899" max="5899" width="11.81640625" style="179" customWidth="1"/>
    <col min="5900" max="6144" width="9.1796875" style="179"/>
    <col min="6145" max="6145" width="15.26953125" style="179" customWidth="1"/>
    <col min="6146" max="6146" width="99.453125" style="179" customWidth="1"/>
    <col min="6147" max="6153" width="9.1796875" style="179"/>
    <col min="6154" max="6154" width="12.7265625" style="179" customWidth="1"/>
    <col min="6155" max="6155" width="11.81640625" style="179" customWidth="1"/>
    <col min="6156" max="6400" width="9.1796875" style="179"/>
    <col min="6401" max="6401" width="15.26953125" style="179" customWidth="1"/>
    <col min="6402" max="6402" width="99.453125" style="179" customWidth="1"/>
    <col min="6403" max="6409" width="9.1796875" style="179"/>
    <col min="6410" max="6410" width="12.7265625" style="179" customWidth="1"/>
    <col min="6411" max="6411" width="11.81640625" style="179" customWidth="1"/>
    <col min="6412" max="6656" width="9.1796875" style="179"/>
    <col min="6657" max="6657" width="15.26953125" style="179" customWidth="1"/>
    <col min="6658" max="6658" width="99.453125" style="179" customWidth="1"/>
    <col min="6659" max="6665" width="9.1796875" style="179"/>
    <col min="6666" max="6666" width="12.7265625" style="179" customWidth="1"/>
    <col min="6667" max="6667" width="11.81640625" style="179" customWidth="1"/>
    <col min="6668" max="6912" width="9.1796875" style="179"/>
    <col min="6913" max="6913" width="15.26953125" style="179" customWidth="1"/>
    <col min="6914" max="6914" width="99.453125" style="179" customWidth="1"/>
    <col min="6915" max="6921" width="9.1796875" style="179"/>
    <col min="6922" max="6922" width="12.7265625" style="179" customWidth="1"/>
    <col min="6923" max="6923" width="11.81640625" style="179" customWidth="1"/>
    <col min="6924" max="7168" width="9.1796875" style="179"/>
    <col min="7169" max="7169" width="15.26953125" style="179" customWidth="1"/>
    <col min="7170" max="7170" width="99.453125" style="179" customWidth="1"/>
    <col min="7171" max="7177" width="9.1796875" style="179"/>
    <col min="7178" max="7178" width="12.7265625" style="179" customWidth="1"/>
    <col min="7179" max="7179" width="11.81640625" style="179" customWidth="1"/>
    <col min="7180" max="7424" width="9.1796875" style="179"/>
    <col min="7425" max="7425" width="15.26953125" style="179" customWidth="1"/>
    <col min="7426" max="7426" width="99.453125" style="179" customWidth="1"/>
    <col min="7427" max="7433" width="9.1796875" style="179"/>
    <col min="7434" max="7434" width="12.7265625" style="179" customWidth="1"/>
    <col min="7435" max="7435" width="11.81640625" style="179" customWidth="1"/>
    <col min="7436" max="7680" width="9.1796875" style="179"/>
    <col min="7681" max="7681" width="15.26953125" style="179" customWidth="1"/>
    <col min="7682" max="7682" width="99.453125" style="179" customWidth="1"/>
    <col min="7683" max="7689" width="9.1796875" style="179"/>
    <col min="7690" max="7690" width="12.7265625" style="179" customWidth="1"/>
    <col min="7691" max="7691" width="11.81640625" style="179" customWidth="1"/>
    <col min="7692" max="7936" width="9.1796875" style="179"/>
    <col min="7937" max="7937" width="15.26953125" style="179" customWidth="1"/>
    <col min="7938" max="7938" width="99.453125" style="179" customWidth="1"/>
    <col min="7939" max="7945" width="9.1796875" style="179"/>
    <col min="7946" max="7946" width="12.7265625" style="179" customWidth="1"/>
    <col min="7947" max="7947" width="11.81640625" style="179" customWidth="1"/>
    <col min="7948" max="8192" width="9.1796875" style="179"/>
    <col min="8193" max="8193" width="15.26953125" style="179" customWidth="1"/>
    <col min="8194" max="8194" width="99.453125" style="179" customWidth="1"/>
    <col min="8195" max="8201" width="9.1796875" style="179"/>
    <col min="8202" max="8202" width="12.7265625" style="179" customWidth="1"/>
    <col min="8203" max="8203" width="11.81640625" style="179" customWidth="1"/>
    <col min="8204" max="8448" width="9.1796875" style="179"/>
    <col min="8449" max="8449" width="15.26953125" style="179" customWidth="1"/>
    <col min="8450" max="8450" width="99.453125" style="179" customWidth="1"/>
    <col min="8451" max="8457" width="9.1796875" style="179"/>
    <col min="8458" max="8458" width="12.7265625" style="179" customWidth="1"/>
    <col min="8459" max="8459" width="11.81640625" style="179" customWidth="1"/>
    <col min="8460" max="8704" width="9.1796875" style="179"/>
    <col min="8705" max="8705" width="15.26953125" style="179" customWidth="1"/>
    <col min="8706" max="8706" width="99.453125" style="179" customWidth="1"/>
    <col min="8707" max="8713" width="9.1796875" style="179"/>
    <col min="8714" max="8714" width="12.7265625" style="179" customWidth="1"/>
    <col min="8715" max="8715" width="11.81640625" style="179" customWidth="1"/>
    <col min="8716" max="8960" width="9.1796875" style="179"/>
    <col min="8961" max="8961" width="15.26953125" style="179" customWidth="1"/>
    <col min="8962" max="8962" width="99.453125" style="179" customWidth="1"/>
    <col min="8963" max="8969" width="9.1796875" style="179"/>
    <col min="8970" max="8970" width="12.7265625" style="179" customWidth="1"/>
    <col min="8971" max="8971" width="11.81640625" style="179" customWidth="1"/>
    <col min="8972" max="9216" width="9.1796875" style="179"/>
    <col min="9217" max="9217" width="15.26953125" style="179" customWidth="1"/>
    <col min="9218" max="9218" width="99.453125" style="179" customWidth="1"/>
    <col min="9219" max="9225" width="9.1796875" style="179"/>
    <col min="9226" max="9226" width="12.7265625" style="179" customWidth="1"/>
    <col min="9227" max="9227" width="11.81640625" style="179" customWidth="1"/>
    <col min="9228" max="9472" width="9.1796875" style="179"/>
    <col min="9473" max="9473" width="15.26953125" style="179" customWidth="1"/>
    <col min="9474" max="9474" width="99.453125" style="179" customWidth="1"/>
    <col min="9475" max="9481" width="9.1796875" style="179"/>
    <col min="9482" max="9482" width="12.7265625" style="179" customWidth="1"/>
    <col min="9483" max="9483" width="11.81640625" style="179" customWidth="1"/>
    <col min="9484" max="9728" width="9.1796875" style="179"/>
    <col min="9729" max="9729" width="15.26953125" style="179" customWidth="1"/>
    <col min="9730" max="9730" width="99.453125" style="179" customWidth="1"/>
    <col min="9731" max="9737" width="9.1796875" style="179"/>
    <col min="9738" max="9738" width="12.7265625" style="179" customWidth="1"/>
    <col min="9739" max="9739" width="11.81640625" style="179" customWidth="1"/>
    <col min="9740" max="9984" width="9.1796875" style="179"/>
    <col min="9985" max="9985" width="15.26953125" style="179" customWidth="1"/>
    <col min="9986" max="9986" width="99.453125" style="179" customWidth="1"/>
    <col min="9987" max="9993" width="9.1796875" style="179"/>
    <col min="9994" max="9994" width="12.7265625" style="179" customWidth="1"/>
    <col min="9995" max="9995" width="11.81640625" style="179" customWidth="1"/>
    <col min="9996" max="10240" width="9.1796875" style="179"/>
    <col min="10241" max="10241" width="15.26953125" style="179" customWidth="1"/>
    <col min="10242" max="10242" width="99.453125" style="179" customWidth="1"/>
    <col min="10243" max="10249" width="9.1796875" style="179"/>
    <col min="10250" max="10250" width="12.7265625" style="179" customWidth="1"/>
    <col min="10251" max="10251" width="11.81640625" style="179" customWidth="1"/>
    <col min="10252" max="10496" width="9.1796875" style="179"/>
    <col min="10497" max="10497" width="15.26953125" style="179" customWidth="1"/>
    <col min="10498" max="10498" width="99.453125" style="179" customWidth="1"/>
    <col min="10499" max="10505" width="9.1796875" style="179"/>
    <col min="10506" max="10506" width="12.7265625" style="179" customWidth="1"/>
    <col min="10507" max="10507" width="11.81640625" style="179" customWidth="1"/>
    <col min="10508" max="10752" width="9.1796875" style="179"/>
    <col min="10753" max="10753" width="15.26953125" style="179" customWidth="1"/>
    <col min="10754" max="10754" width="99.453125" style="179" customWidth="1"/>
    <col min="10755" max="10761" width="9.1796875" style="179"/>
    <col min="10762" max="10762" width="12.7265625" style="179" customWidth="1"/>
    <col min="10763" max="10763" width="11.81640625" style="179" customWidth="1"/>
    <col min="10764" max="11008" width="9.1796875" style="179"/>
    <col min="11009" max="11009" width="15.26953125" style="179" customWidth="1"/>
    <col min="11010" max="11010" width="99.453125" style="179" customWidth="1"/>
    <col min="11011" max="11017" width="9.1796875" style="179"/>
    <col min="11018" max="11018" width="12.7265625" style="179" customWidth="1"/>
    <col min="11019" max="11019" width="11.81640625" style="179" customWidth="1"/>
    <col min="11020" max="11264" width="9.1796875" style="179"/>
    <col min="11265" max="11265" width="15.26953125" style="179" customWidth="1"/>
    <col min="11266" max="11266" width="99.453125" style="179" customWidth="1"/>
    <col min="11267" max="11273" width="9.1796875" style="179"/>
    <col min="11274" max="11274" width="12.7265625" style="179" customWidth="1"/>
    <col min="11275" max="11275" width="11.81640625" style="179" customWidth="1"/>
    <col min="11276" max="11520" width="9.1796875" style="179"/>
    <col min="11521" max="11521" width="15.26953125" style="179" customWidth="1"/>
    <col min="11522" max="11522" width="99.453125" style="179" customWidth="1"/>
    <col min="11523" max="11529" width="9.1796875" style="179"/>
    <col min="11530" max="11530" width="12.7265625" style="179" customWidth="1"/>
    <col min="11531" max="11531" width="11.81640625" style="179" customWidth="1"/>
    <col min="11532" max="11776" width="9.1796875" style="179"/>
    <col min="11777" max="11777" width="15.26953125" style="179" customWidth="1"/>
    <col min="11778" max="11778" width="99.453125" style="179" customWidth="1"/>
    <col min="11779" max="11785" width="9.1796875" style="179"/>
    <col min="11786" max="11786" width="12.7265625" style="179" customWidth="1"/>
    <col min="11787" max="11787" width="11.81640625" style="179" customWidth="1"/>
    <col min="11788" max="12032" width="9.1796875" style="179"/>
    <col min="12033" max="12033" width="15.26953125" style="179" customWidth="1"/>
    <col min="12034" max="12034" width="99.453125" style="179" customWidth="1"/>
    <col min="12035" max="12041" width="9.1796875" style="179"/>
    <col min="12042" max="12042" width="12.7265625" style="179" customWidth="1"/>
    <col min="12043" max="12043" width="11.81640625" style="179" customWidth="1"/>
    <col min="12044" max="12288" width="9.1796875" style="179"/>
    <col min="12289" max="12289" width="15.26953125" style="179" customWidth="1"/>
    <col min="12290" max="12290" width="99.453125" style="179" customWidth="1"/>
    <col min="12291" max="12297" width="9.1796875" style="179"/>
    <col min="12298" max="12298" width="12.7265625" style="179" customWidth="1"/>
    <col min="12299" max="12299" width="11.81640625" style="179" customWidth="1"/>
    <col min="12300" max="12544" width="9.1796875" style="179"/>
    <col min="12545" max="12545" width="15.26953125" style="179" customWidth="1"/>
    <col min="12546" max="12546" width="99.453125" style="179" customWidth="1"/>
    <col min="12547" max="12553" width="9.1796875" style="179"/>
    <col min="12554" max="12554" width="12.7265625" style="179" customWidth="1"/>
    <col min="12555" max="12555" width="11.81640625" style="179" customWidth="1"/>
    <col min="12556" max="12800" width="9.1796875" style="179"/>
    <col min="12801" max="12801" width="15.26953125" style="179" customWidth="1"/>
    <col min="12802" max="12802" width="99.453125" style="179" customWidth="1"/>
    <col min="12803" max="12809" width="9.1796875" style="179"/>
    <col min="12810" max="12810" width="12.7265625" style="179" customWidth="1"/>
    <col min="12811" max="12811" width="11.81640625" style="179" customWidth="1"/>
    <col min="12812" max="13056" width="9.1796875" style="179"/>
    <col min="13057" max="13057" width="15.26953125" style="179" customWidth="1"/>
    <col min="13058" max="13058" width="99.453125" style="179" customWidth="1"/>
    <col min="13059" max="13065" width="9.1796875" style="179"/>
    <col min="13066" max="13066" width="12.7265625" style="179" customWidth="1"/>
    <col min="13067" max="13067" width="11.81640625" style="179" customWidth="1"/>
    <col min="13068" max="13312" width="9.1796875" style="179"/>
    <col min="13313" max="13313" width="15.26953125" style="179" customWidth="1"/>
    <col min="13314" max="13314" width="99.453125" style="179" customWidth="1"/>
    <col min="13315" max="13321" width="9.1796875" style="179"/>
    <col min="13322" max="13322" width="12.7265625" style="179" customWidth="1"/>
    <col min="13323" max="13323" width="11.81640625" style="179" customWidth="1"/>
    <col min="13324" max="13568" width="9.1796875" style="179"/>
    <col min="13569" max="13569" width="15.26953125" style="179" customWidth="1"/>
    <col min="13570" max="13570" width="99.453125" style="179" customWidth="1"/>
    <col min="13571" max="13577" width="9.1796875" style="179"/>
    <col min="13578" max="13578" width="12.7265625" style="179" customWidth="1"/>
    <col min="13579" max="13579" width="11.81640625" style="179" customWidth="1"/>
    <col min="13580" max="13824" width="9.1796875" style="179"/>
    <col min="13825" max="13825" width="15.26953125" style="179" customWidth="1"/>
    <col min="13826" max="13826" width="99.453125" style="179" customWidth="1"/>
    <col min="13827" max="13833" width="9.1796875" style="179"/>
    <col min="13834" max="13834" width="12.7265625" style="179" customWidth="1"/>
    <col min="13835" max="13835" width="11.81640625" style="179" customWidth="1"/>
    <col min="13836" max="14080" width="9.1796875" style="179"/>
    <col min="14081" max="14081" width="15.26953125" style="179" customWidth="1"/>
    <col min="14082" max="14082" width="99.453125" style="179" customWidth="1"/>
    <col min="14083" max="14089" width="9.1796875" style="179"/>
    <col min="14090" max="14090" width="12.7265625" style="179" customWidth="1"/>
    <col min="14091" max="14091" width="11.81640625" style="179" customWidth="1"/>
    <col min="14092" max="14336" width="9.1796875" style="179"/>
    <col min="14337" max="14337" width="15.26953125" style="179" customWidth="1"/>
    <col min="14338" max="14338" width="99.453125" style="179" customWidth="1"/>
    <col min="14339" max="14345" width="9.1796875" style="179"/>
    <col min="14346" max="14346" width="12.7265625" style="179" customWidth="1"/>
    <col min="14347" max="14347" width="11.81640625" style="179" customWidth="1"/>
    <col min="14348" max="14592" width="9.1796875" style="179"/>
    <col min="14593" max="14593" width="15.26953125" style="179" customWidth="1"/>
    <col min="14594" max="14594" width="99.453125" style="179" customWidth="1"/>
    <col min="14595" max="14601" width="9.1796875" style="179"/>
    <col min="14602" max="14602" width="12.7265625" style="179" customWidth="1"/>
    <col min="14603" max="14603" width="11.81640625" style="179" customWidth="1"/>
    <col min="14604" max="14848" width="9.1796875" style="179"/>
    <col min="14849" max="14849" width="15.26953125" style="179" customWidth="1"/>
    <col min="14850" max="14850" width="99.453125" style="179" customWidth="1"/>
    <col min="14851" max="14857" width="9.1796875" style="179"/>
    <col min="14858" max="14858" width="12.7265625" style="179" customWidth="1"/>
    <col min="14859" max="14859" width="11.81640625" style="179" customWidth="1"/>
    <col min="14860" max="15104" width="9.1796875" style="179"/>
    <col min="15105" max="15105" width="15.26953125" style="179" customWidth="1"/>
    <col min="15106" max="15106" width="99.453125" style="179" customWidth="1"/>
    <col min="15107" max="15113" width="9.1796875" style="179"/>
    <col min="15114" max="15114" width="12.7265625" style="179" customWidth="1"/>
    <col min="15115" max="15115" width="11.81640625" style="179" customWidth="1"/>
    <col min="15116" max="15360" width="9.1796875" style="179"/>
    <col min="15361" max="15361" width="15.26953125" style="179" customWidth="1"/>
    <col min="15362" max="15362" width="99.453125" style="179" customWidth="1"/>
    <col min="15363" max="15369" width="9.1796875" style="179"/>
    <col min="15370" max="15370" width="12.7265625" style="179" customWidth="1"/>
    <col min="15371" max="15371" width="11.81640625" style="179" customWidth="1"/>
    <col min="15372" max="15616" width="9.1796875" style="179"/>
    <col min="15617" max="15617" width="15.26953125" style="179" customWidth="1"/>
    <col min="15618" max="15618" width="99.453125" style="179" customWidth="1"/>
    <col min="15619" max="15625" width="9.1796875" style="179"/>
    <col min="15626" max="15626" width="12.7265625" style="179" customWidth="1"/>
    <col min="15627" max="15627" width="11.81640625" style="179" customWidth="1"/>
    <col min="15628" max="15872" width="9.1796875" style="179"/>
    <col min="15873" max="15873" width="15.26953125" style="179" customWidth="1"/>
    <col min="15874" max="15874" width="99.453125" style="179" customWidth="1"/>
    <col min="15875" max="15881" width="9.1796875" style="179"/>
    <col min="15882" max="15882" width="12.7265625" style="179" customWidth="1"/>
    <col min="15883" max="15883" width="11.81640625" style="179" customWidth="1"/>
    <col min="15884" max="16128" width="9.1796875" style="179"/>
    <col min="16129" max="16129" width="15.26953125" style="179" customWidth="1"/>
    <col min="16130" max="16130" width="99.453125" style="179" customWidth="1"/>
    <col min="16131" max="16137" width="9.1796875" style="179"/>
    <col min="16138" max="16138" width="12.7265625" style="179" customWidth="1"/>
    <col min="16139" max="16139" width="11.81640625" style="179" customWidth="1"/>
    <col min="16140" max="16384" width="9.1796875" style="179"/>
  </cols>
  <sheetData>
    <row r="1" spans="1:10" ht="15.5" x14ac:dyDescent="0.25">
      <c r="A1" s="480" t="s">
        <v>237</v>
      </c>
      <c r="B1" s="481"/>
      <c r="C1" s="180"/>
      <c r="D1" s="180"/>
      <c r="E1" s="180"/>
      <c r="F1" s="180"/>
      <c r="G1" s="180"/>
      <c r="H1" s="180"/>
      <c r="I1" s="180"/>
      <c r="J1" s="180"/>
    </row>
    <row r="2" spans="1:10" ht="11.25" customHeight="1" thickBot="1" x14ac:dyDescent="0.3">
      <c r="A2" s="356"/>
      <c r="B2" s="357"/>
      <c r="C2" s="180"/>
      <c r="D2" s="180"/>
      <c r="E2" s="180"/>
      <c r="F2" s="180"/>
      <c r="G2" s="180"/>
      <c r="H2" s="180"/>
      <c r="I2" s="180"/>
      <c r="J2" s="180"/>
    </row>
    <row r="3" spans="1:10" s="224" customFormat="1" ht="19.899999999999999" customHeight="1" x14ac:dyDescent="0.25">
      <c r="A3" s="489" t="s">
        <v>229</v>
      </c>
      <c r="B3" s="490"/>
      <c r="C3" s="223"/>
      <c r="D3" s="223"/>
      <c r="E3" s="223"/>
      <c r="F3" s="223"/>
      <c r="G3" s="223"/>
      <c r="H3" s="223"/>
      <c r="I3" s="223"/>
      <c r="J3" s="223"/>
    </row>
    <row r="4" spans="1:10" s="224" customFormat="1" ht="20.25" customHeight="1" x14ac:dyDescent="0.25">
      <c r="A4" s="482" t="s">
        <v>97</v>
      </c>
      <c r="B4" s="483"/>
      <c r="C4" s="223"/>
      <c r="D4" s="223"/>
      <c r="E4" s="223"/>
      <c r="F4" s="223"/>
      <c r="G4" s="223"/>
      <c r="H4" s="223"/>
      <c r="I4" s="223"/>
      <c r="J4" s="223"/>
    </row>
    <row r="5" spans="1:10" s="224" customFormat="1" ht="20.25" customHeight="1" x14ac:dyDescent="0.25">
      <c r="A5" s="365" t="s">
        <v>101</v>
      </c>
      <c r="B5" s="366"/>
      <c r="C5" s="223"/>
      <c r="D5" s="223"/>
      <c r="E5" s="223"/>
      <c r="F5" s="223"/>
      <c r="G5" s="223"/>
      <c r="H5" s="223"/>
      <c r="I5" s="223"/>
      <c r="J5" s="223"/>
    </row>
    <row r="6" spans="1:10" ht="15.5" x14ac:dyDescent="0.25">
      <c r="A6" s="491" t="s">
        <v>231</v>
      </c>
      <c r="B6" s="492"/>
      <c r="C6" s="180"/>
      <c r="D6" s="180"/>
      <c r="E6" s="180"/>
      <c r="F6" s="180"/>
      <c r="G6" s="180"/>
      <c r="H6" s="180"/>
      <c r="I6" s="180"/>
      <c r="J6" s="180"/>
    </row>
    <row r="7" spans="1:10" ht="40.5" customHeight="1" x14ac:dyDescent="0.25">
      <c r="A7" s="495" t="s">
        <v>242</v>
      </c>
      <c r="B7" s="496"/>
      <c r="C7" s="180"/>
      <c r="D7" s="180"/>
      <c r="E7" s="180"/>
      <c r="F7" s="180"/>
      <c r="G7" s="180"/>
      <c r="H7" s="180"/>
      <c r="I7" s="180"/>
      <c r="J7" s="180"/>
    </row>
    <row r="8" spans="1:10" ht="30" customHeight="1" x14ac:dyDescent="0.25">
      <c r="A8" s="495" t="s">
        <v>230</v>
      </c>
      <c r="B8" s="496"/>
      <c r="C8" s="180"/>
      <c r="D8" s="180"/>
      <c r="E8" s="180"/>
      <c r="F8" s="180"/>
      <c r="G8" s="180"/>
      <c r="H8" s="180"/>
      <c r="I8" s="180"/>
      <c r="J8" s="180"/>
    </row>
    <row r="9" spans="1:10" ht="34.5" customHeight="1" thickBot="1" x14ac:dyDescent="0.3">
      <c r="A9" s="466" t="s">
        <v>232</v>
      </c>
      <c r="B9" s="467"/>
      <c r="C9" s="180"/>
      <c r="D9" s="180"/>
      <c r="E9" s="180"/>
      <c r="F9" s="180"/>
      <c r="G9" s="180"/>
      <c r="H9" s="180"/>
      <c r="I9" s="180"/>
      <c r="J9" s="180"/>
    </row>
    <row r="10" spans="1:10" ht="31.5" customHeight="1" thickBot="1" x14ac:dyDescent="0.3">
      <c r="A10" s="484" t="s">
        <v>206</v>
      </c>
      <c r="B10" s="485"/>
      <c r="C10" s="180"/>
      <c r="D10" s="180"/>
      <c r="E10" s="180"/>
      <c r="F10" s="180"/>
      <c r="G10" s="180"/>
      <c r="H10" s="180"/>
      <c r="I10" s="180"/>
      <c r="J10" s="180"/>
    </row>
    <row r="11" spans="1:10" ht="12.75" customHeight="1" thickBot="1" x14ac:dyDescent="0.3">
      <c r="A11" s="342" t="s">
        <v>103</v>
      </c>
      <c r="B11" s="343"/>
      <c r="C11" s="180"/>
      <c r="D11" s="180"/>
      <c r="E11" s="180"/>
      <c r="F11" s="180"/>
      <c r="G11" s="180"/>
      <c r="H11" s="180"/>
      <c r="I11" s="180"/>
      <c r="J11" s="180"/>
    </row>
    <row r="12" spans="1:10" ht="12.75" customHeight="1" x14ac:dyDescent="0.25">
      <c r="A12" s="182"/>
      <c r="C12" s="180"/>
      <c r="D12" s="180"/>
      <c r="E12" s="180"/>
      <c r="F12" s="180"/>
      <c r="G12" s="180"/>
      <c r="H12" s="180"/>
      <c r="I12" s="180"/>
      <c r="J12" s="180"/>
    </row>
    <row r="13" spans="1:10" ht="31.15" customHeight="1" x14ac:dyDescent="0.25">
      <c r="A13" s="242" t="s">
        <v>108</v>
      </c>
      <c r="B13" s="241" t="s">
        <v>243</v>
      </c>
      <c r="C13" s="180"/>
      <c r="D13" s="180"/>
      <c r="E13" s="180"/>
      <c r="F13" s="180"/>
      <c r="G13" s="180"/>
      <c r="H13" s="180"/>
      <c r="I13" s="180"/>
      <c r="J13" s="180"/>
    </row>
    <row r="14" spans="1:10" ht="13.5" customHeight="1" x14ac:dyDescent="0.25">
      <c r="A14" s="362"/>
      <c r="B14" s="363"/>
      <c r="C14" s="180"/>
      <c r="D14" s="180"/>
      <c r="E14" s="180"/>
      <c r="F14" s="180"/>
      <c r="G14" s="180"/>
      <c r="H14" s="180"/>
      <c r="I14" s="180"/>
      <c r="J14" s="180"/>
    </row>
    <row r="15" spans="1:10" ht="13.5" customHeight="1" x14ac:dyDescent="0.25">
      <c r="A15" s="468" t="s">
        <v>239</v>
      </c>
      <c r="B15" s="469"/>
      <c r="C15" s="180"/>
      <c r="D15" s="180"/>
      <c r="E15" s="180"/>
      <c r="F15" s="180"/>
      <c r="G15" s="180"/>
      <c r="H15" s="180"/>
      <c r="I15" s="180"/>
      <c r="J15" s="180"/>
    </row>
    <row r="16" spans="1:10" ht="53.5" customHeight="1" x14ac:dyDescent="0.25">
      <c r="A16" s="470" t="s">
        <v>240</v>
      </c>
      <c r="B16" s="471"/>
      <c r="C16" s="180"/>
      <c r="D16" s="180"/>
      <c r="E16" s="180"/>
      <c r="F16" s="180"/>
      <c r="G16" s="180"/>
      <c r="H16" s="180"/>
      <c r="I16" s="180"/>
      <c r="J16" s="180"/>
    </row>
    <row r="17" spans="1:10" ht="13.5" customHeight="1" x14ac:dyDescent="0.25">
      <c r="A17" s="362"/>
      <c r="B17" s="363"/>
      <c r="C17" s="180"/>
      <c r="D17" s="180"/>
      <c r="E17" s="180"/>
      <c r="F17" s="180"/>
      <c r="G17" s="180"/>
      <c r="H17" s="180"/>
      <c r="I17" s="180"/>
      <c r="J17" s="180"/>
    </row>
    <row r="18" spans="1:10" ht="14.25" customHeight="1" x14ac:dyDescent="0.3">
      <c r="A18" s="345" t="s">
        <v>238</v>
      </c>
      <c r="B18" s="346"/>
      <c r="C18" s="180"/>
      <c r="D18" s="180"/>
      <c r="E18" s="180"/>
      <c r="F18" s="180"/>
      <c r="G18" s="180"/>
      <c r="H18" s="180"/>
      <c r="I18" s="180"/>
      <c r="J18" s="180"/>
    </row>
    <row r="19" spans="1:10" ht="25" customHeight="1" x14ac:dyDescent="0.25">
      <c r="A19" s="470" t="s">
        <v>244</v>
      </c>
      <c r="B19" s="471"/>
      <c r="C19" s="180"/>
      <c r="D19" s="180"/>
      <c r="E19" s="180"/>
      <c r="F19" s="180"/>
      <c r="G19" s="180"/>
      <c r="H19" s="180"/>
      <c r="I19" s="180"/>
      <c r="J19" s="180"/>
    </row>
    <row r="20" spans="1:10" ht="12.75" customHeight="1" x14ac:dyDescent="0.25">
      <c r="B20" s="183"/>
      <c r="C20" s="180"/>
      <c r="D20" s="180"/>
      <c r="E20" s="180"/>
      <c r="F20" s="180"/>
      <c r="G20" s="180"/>
      <c r="H20" s="180"/>
      <c r="I20" s="180"/>
      <c r="J20" s="180"/>
    </row>
    <row r="21" spans="1:10" ht="15.5" x14ac:dyDescent="0.3">
      <c r="A21" s="388" t="s">
        <v>245</v>
      </c>
      <c r="B21" s="389"/>
      <c r="C21" s="180"/>
      <c r="D21" s="180"/>
      <c r="E21" s="180"/>
      <c r="F21" s="180"/>
      <c r="G21" s="180"/>
      <c r="H21" s="180"/>
      <c r="I21" s="180"/>
      <c r="J21" s="180"/>
    </row>
    <row r="22" spans="1:10" ht="15.5" x14ac:dyDescent="0.25">
      <c r="A22" s="472" t="s">
        <v>246</v>
      </c>
      <c r="B22" s="473"/>
      <c r="C22" s="180"/>
      <c r="D22" s="180"/>
      <c r="E22" s="180"/>
      <c r="F22" s="180"/>
      <c r="G22" s="180"/>
      <c r="H22" s="180"/>
      <c r="I22" s="180"/>
      <c r="J22" s="180"/>
    </row>
    <row r="23" spans="1:10" ht="38.5" customHeight="1" x14ac:dyDescent="0.25">
      <c r="A23" s="493" t="s">
        <v>247</v>
      </c>
      <c r="B23" s="494"/>
      <c r="C23" s="180"/>
      <c r="D23" s="180"/>
      <c r="E23" s="180"/>
      <c r="F23" s="180"/>
      <c r="G23" s="180"/>
      <c r="H23" s="180"/>
      <c r="I23" s="180"/>
      <c r="J23" s="180"/>
    </row>
    <row r="24" spans="1:10" ht="12.75" customHeight="1" x14ac:dyDescent="0.25">
      <c r="B24" s="183"/>
      <c r="C24" s="180"/>
      <c r="D24" s="180"/>
      <c r="E24" s="180"/>
      <c r="F24" s="180"/>
      <c r="G24" s="180"/>
      <c r="H24" s="180"/>
      <c r="I24" s="180"/>
      <c r="J24" s="180"/>
    </row>
    <row r="25" spans="1:10" ht="15.5" x14ac:dyDescent="0.25">
      <c r="A25" s="347" t="s">
        <v>102</v>
      </c>
      <c r="B25" s="348"/>
      <c r="C25" s="180"/>
      <c r="D25" s="180"/>
      <c r="E25" s="180"/>
      <c r="F25" s="180"/>
      <c r="G25" s="180"/>
      <c r="H25" s="180"/>
      <c r="I25" s="180"/>
      <c r="J25" s="180"/>
    </row>
    <row r="26" spans="1:10" ht="15.5" x14ac:dyDescent="0.25">
      <c r="A26" s="344" t="s">
        <v>214</v>
      </c>
      <c r="B26" s="185"/>
      <c r="C26" s="180"/>
      <c r="D26" s="180"/>
      <c r="E26" s="180"/>
      <c r="F26" s="180"/>
      <c r="G26" s="180"/>
      <c r="H26" s="180"/>
      <c r="I26" s="180"/>
      <c r="J26" s="180"/>
    </row>
    <row r="27" spans="1:10" ht="32.5" customHeight="1" x14ac:dyDescent="0.25">
      <c r="A27" s="488" t="s">
        <v>207</v>
      </c>
      <c r="B27" s="479"/>
      <c r="C27" s="180"/>
      <c r="D27" s="180"/>
      <c r="E27" s="180"/>
      <c r="F27" s="180"/>
      <c r="G27" s="180"/>
      <c r="H27" s="180"/>
      <c r="I27" s="180"/>
      <c r="J27" s="180"/>
    </row>
    <row r="28" spans="1:10" ht="42" customHeight="1" x14ac:dyDescent="0.25">
      <c r="A28" s="192" t="s">
        <v>266</v>
      </c>
      <c r="B28" s="245" t="s">
        <v>267</v>
      </c>
      <c r="C28" s="180"/>
      <c r="D28" s="180"/>
      <c r="E28" s="180"/>
      <c r="F28" s="180"/>
      <c r="G28" s="180"/>
      <c r="H28" s="180"/>
      <c r="I28" s="180"/>
      <c r="J28" s="180"/>
    </row>
    <row r="29" spans="1:10" ht="32.5" customHeight="1" x14ac:dyDescent="0.25">
      <c r="A29" s="192" t="s">
        <v>208</v>
      </c>
      <c r="B29" s="245" t="s">
        <v>268</v>
      </c>
      <c r="C29" s="180"/>
      <c r="D29" s="180"/>
      <c r="E29" s="180"/>
      <c r="F29" s="180"/>
      <c r="G29" s="180"/>
      <c r="H29" s="180"/>
      <c r="I29" s="180"/>
      <c r="J29" s="180"/>
    </row>
    <row r="30" spans="1:10" ht="32.5" customHeight="1" x14ac:dyDescent="0.25">
      <c r="A30" s="192" t="s">
        <v>215</v>
      </c>
      <c r="B30" s="188" t="s">
        <v>269</v>
      </c>
      <c r="C30" s="180"/>
      <c r="D30" s="180"/>
      <c r="E30" s="180"/>
      <c r="F30" s="180"/>
      <c r="G30" s="180"/>
      <c r="H30" s="180"/>
      <c r="I30" s="180"/>
      <c r="J30" s="180"/>
    </row>
    <row r="31" spans="1:10" ht="33.65" customHeight="1" x14ac:dyDescent="0.25">
      <c r="A31" s="192" t="s">
        <v>209</v>
      </c>
      <c r="B31" s="188" t="s">
        <v>210</v>
      </c>
      <c r="C31" s="180"/>
      <c r="D31" s="180"/>
      <c r="E31" s="180"/>
      <c r="F31" s="180"/>
      <c r="G31" s="180"/>
      <c r="H31" s="180"/>
      <c r="I31" s="180"/>
      <c r="J31" s="180"/>
    </row>
    <row r="32" spans="1:10" ht="40.5" customHeight="1" x14ac:dyDescent="0.25">
      <c r="A32" s="192" t="s">
        <v>271</v>
      </c>
      <c r="B32" s="188" t="s">
        <v>270</v>
      </c>
      <c r="C32" s="180"/>
      <c r="D32" s="180"/>
      <c r="E32" s="180"/>
      <c r="F32" s="180"/>
      <c r="G32" s="180"/>
      <c r="H32" s="180"/>
      <c r="I32" s="180"/>
      <c r="J32" s="180"/>
    </row>
    <row r="33" spans="1:10" ht="31.9" customHeight="1" x14ac:dyDescent="0.25">
      <c r="A33" s="186" t="s">
        <v>211</v>
      </c>
      <c r="B33" s="188" t="s">
        <v>272</v>
      </c>
      <c r="C33" s="180"/>
      <c r="D33" s="180"/>
      <c r="E33" s="180"/>
      <c r="F33" s="180"/>
      <c r="G33" s="180"/>
      <c r="H33" s="180"/>
      <c r="I33" s="180"/>
      <c r="J33" s="180"/>
    </row>
    <row r="34" spans="1:10" ht="31.9" customHeight="1" x14ac:dyDescent="0.25">
      <c r="A34" s="186" t="s">
        <v>212</v>
      </c>
      <c r="B34" s="188" t="s">
        <v>213</v>
      </c>
      <c r="C34" s="180"/>
      <c r="D34" s="180"/>
      <c r="E34" s="180"/>
      <c r="F34" s="180"/>
      <c r="G34" s="180"/>
      <c r="H34" s="180"/>
      <c r="I34" s="180"/>
      <c r="J34" s="180"/>
    </row>
    <row r="35" spans="1:10" ht="15.5" x14ac:dyDescent="0.25">
      <c r="A35" s="428"/>
      <c r="B35" s="191"/>
      <c r="C35" s="180"/>
      <c r="D35" s="180"/>
      <c r="E35" s="180"/>
      <c r="F35" s="180"/>
      <c r="G35" s="180"/>
      <c r="H35" s="180"/>
      <c r="I35" s="180"/>
      <c r="J35" s="180"/>
    </row>
    <row r="36" spans="1:10" ht="15.5" x14ac:dyDescent="0.25">
      <c r="A36" s="344" t="s">
        <v>273</v>
      </c>
      <c r="B36" s="185"/>
      <c r="C36" s="180"/>
      <c r="D36" s="180"/>
      <c r="E36" s="180"/>
      <c r="F36" s="180"/>
      <c r="G36" s="180"/>
      <c r="H36" s="180"/>
      <c r="I36" s="180"/>
      <c r="J36" s="180"/>
    </row>
    <row r="37" spans="1:10" ht="15.5" x14ac:dyDescent="0.25">
      <c r="A37" s="186" t="s">
        <v>216</v>
      </c>
      <c r="B37" s="187"/>
      <c r="C37" s="180"/>
      <c r="D37" s="180"/>
      <c r="E37" s="180"/>
      <c r="F37" s="180"/>
      <c r="G37" s="180"/>
      <c r="H37" s="180"/>
      <c r="I37" s="180"/>
      <c r="J37" s="180"/>
    </row>
    <row r="38" spans="1:10" ht="15.5" x14ac:dyDescent="0.25">
      <c r="A38" s="428"/>
      <c r="B38" s="429"/>
      <c r="C38" s="180"/>
      <c r="D38" s="180"/>
      <c r="E38" s="180"/>
      <c r="F38" s="180"/>
      <c r="G38" s="180"/>
      <c r="H38" s="180"/>
      <c r="I38" s="180"/>
      <c r="J38" s="180"/>
    </row>
    <row r="39" spans="1:10" ht="15.5" x14ac:dyDescent="0.25">
      <c r="A39" s="344" t="s">
        <v>223</v>
      </c>
      <c r="B39" s="185"/>
      <c r="C39" s="180"/>
      <c r="D39" s="180"/>
      <c r="E39" s="180"/>
      <c r="F39" s="180"/>
      <c r="G39" s="180"/>
      <c r="H39" s="180"/>
      <c r="I39" s="180"/>
      <c r="J39" s="180"/>
    </row>
    <row r="40" spans="1:10" ht="15.5" x14ac:dyDescent="0.25">
      <c r="A40" s="186" t="s">
        <v>224</v>
      </c>
      <c r="B40" s="188"/>
      <c r="C40" s="180"/>
      <c r="D40" s="180"/>
      <c r="E40" s="180"/>
      <c r="F40" s="180"/>
      <c r="G40" s="180"/>
      <c r="H40" s="180"/>
      <c r="I40" s="180"/>
      <c r="J40" s="180"/>
    </row>
    <row r="41" spans="1:10" ht="15.5" x14ac:dyDescent="0.25">
      <c r="A41" s="189"/>
      <c r="B41" s="190"/>
      <c r="C41" s="180"/>
      <c r="D41" s="180"/>
      <c r="E41" s="180"/>
      <c r="F41" s="180"/>
      <c r="G41" s="180"/>
      <c r="H41" s="180"/>
      <c r="I41" s="180"/>
      <c r="J41" s="180"/>
    </row>
    <row r="42" spans="1:10" ht="15.5" x14ac:dyDescent="0.25">
      <c r="A42" s="184" t="s">
        <v>274</v>
      </c>
      <c r="B42" s="191"/>
      <c r="C42" s="180"/>
      <c r="D42" s="180"/>
      <c r="E42" s="180"/>
      <c r="F42" s="180"/>
      <c r="G42" s="180"/>
      <c r="H42" s="180"/>
      <c r="I42" s="180"/>
      <c r="J42" s="180"/>
    </row>
    <row r="43" spans="1:10" ht="29.15" customHeight="1" x14ac:dyDescent="0.25">
      <c r="A43" s="192" t="s">
        <v>217</v>
      </c>
      <c r="B43" s="188" t="s">
        <v>275</v>
      </c>
      <c r="C43" s="180"/>
      <c r="D43" s="180"/>
      <c r="E43" s="180"/>
      <c r="F43" s="180"/>
      <c r="G43" s="180"/>
      <c r="H43" s="180"/>
      <c r="I43" s="180"/>
      <c r="J43" s="180"/>
    </row>
    <row r="44" spans="1:10" ht="56.5" customHeight="1" x14ac:dyDescent="0.25">
      <c r="A44" s="192" t="s">
        <v>220</v>
      </c>
      <c r="B44" s="188" t="s">
        <v>276</v>
      </c>
      <c r="C44" s="180"/>
      <c r="D44" s="180"/>
      <c r="E44" s="180"/>
      <c r="F44" s="180"/>
      <c r="G44" s="180"/>
      <c r="H44" s="180"/>
      <c r="I44" s="180"/>
      <c r="J44" s="180"/>
    </row>
    <row r="45" spans="1:10" ht="28.5" customHeight="1" x14ac:dyDescent="0.25">
      <c r="A45" s="186"/>
      <c r="B45" s="187" t="s">
        <v>218</v>
      </c>
      <c r="C45" s="180"/>
      <c r="D45" s="180"/>
      <c r="E45" s="180"/>
      <c r="F45" s="180"/>
      <c r="G45" s="180"/>
      <c r="H45" s="180"/>
      <c r="I45" s="180"/>
      <c r="J45" s="180"/>
    </row>
    <row r="46" spans="1:10" ht="32.5" customHeight="1" x14ac:dyDescent="0.25">
      <c r="A46" s="192" t="s">
        <v>219</v>
      </c>
      <c r="B46" s="187" t="s">
        <v>277</v>
      </c>
      <c r="C46" s="180"/>
      <c r="D46" s="180"/>
      <c r="E46" s="180"/>
      <c r="F46" s="180"/>
      <c r="G46" s="180"/>
      <c r="H46" s="180"/>
      <c r="I46" s="180"/>
      <c r="J46" s="180"/>
    </row>
    <row r="47" spans="1:10" ht="28.5" customHeight="1" x14ac:dyDescent="0.25">
      <c r="A47" s="237" t="s">
        <v>221</v>
      </c>
      <c r="B47" s="235" t="s">
        <v>278</v>
      </c>
      <c r="C47" s="180"/>
      <c r="D47" s="180"/>
      <c r="E47" s="180"/>
      <c r="F47" s="180"/>
      <c r="G47" s="180"/>
      <c r="H47" s="180"/>
      <c r="I47" s="180"/>
      <c r="J47" s="180"/>
    </row>
    <row r="48" spans="1:10" ht="15.5" x14ac:dyDescent="0.25">
      <c r="A48" s="238"/>
      <c r="B48" s="239" t="s">
        <v>279</v>
      </c>
      <c r="C48" s="180"/>
      <c r="D48" s="180"/>
      <c r="E48" s="180"/>
      <c r="F48" s="180"/>
      <c r="G48" s="180"/>
      <c r="H48" s="180"/>
      <c r="I48" s="180"/>
      <c r="J48" s="180"/>
    </row>
    <row r="49" spans="1:10" ht="26.5" customHeight="1" x14ac:dyDescent="0.25">
      <c r="A49" s="238"/>
      <c r="B49" s="239" t="s">
        <v>280</v>
      </c>
      <c r="C49" s="180"/>
      <c r="D49" s="180"/>
      <c r="E49" s="180"/>
      <c r="F49" s="180"/>
      <c r="G49" s="180"/>
      <c r="H49" s="180"/>
      <c r="I49" s="180"/>
      <c r="J49" s="180"/>
    </row>
    <row r="50" spans="1:10" ht="15.5" x14ac:dyDescent="0.25">
      <c r="A50" s="236"/>
      <c r="B50" s="240" t="s">
        <v>222</v>
      </c>
      <c r="C50" s="180"/>
      <c r="D50" s="180"/>
      <c r="E50" s="180"/>
      <c r="F50" s="180"/>
      <c r="G50" s="180"/>
      <c r="H50" s="180"/>
      <c r="I50" s="180"/>
      <c r="J50" s="180"/>
    </row>
    <row r="51" spans="1:10" ht="15.5" x14ac:dyDescent="0.25">
      <c r="B51" s="183"/>
      <c r="C51" s="180"/>
      <c r="D51" s="180"/>
      <c r="E51" s="180"/>
      <c r="F51" s="180"/>
      <c r="G51" s="180"/>
      <c r="H51" s="180"/>
      <c r="I51" s="180"/>
      <c r="J51" s="180"/>
    </row>
    <row r="52" spans="1:10" ht="15.5" x14ac:dyDescent="0.25">
      <c r="A52" s="349" t="s">
        <v>281</v>
      </c>
      <c r="B52" s="350"/>
      <c r="C52" s="180"/>
      <c r="D52" s="180"/>
      <c r="E52" s="180"/>
      <c r="F52" s="180"/>
      <c r="G52" s="180"/>
      <c r="H52" s="180"/>
      <c r="I52" s="180"/>
      <c r="J52" s="180"/>
    </row>
    <row r="53" spans="1:10" ht="25" x14ac:dyDescent="0.25">
      <c r="A53" s="186" t="s">
        <v>225</v>
      </c>
      <c r="B53" s="191" t="s">
        <v>282</v>
      </c>
      <c r="C53" s="180"/>
      <c r="D53" s="180"/>
      <c r="E53" s="180"/>
      <c r="F53" s="180"/>
      <c r="G53" s="180"/>
      <c r="H53" s="180"/>
      <c r="I53" s="180"/>
      <c r="J53" s="180"/>
    </row>
    <row r="54" spans="1:10" ht="15.5" x14ac:dyDescent="0.25">
      <c r="A54" s="186" t="s">
        <v>226</v>
      </c>
      <c r="B54" s="191" t="s">
        <v>227</v>
      </c>
      <c r="C54" s="180"/>
      <c r="D54" s="180"/>
      <c r="E54" s="180"/>
      <c r="F54" s="180"/>
      <c r="G54" s="180"/>
      <c r="H54" s="180"/>
      <c r="I54" s="180"/>
      <c r="J54" s="180"/>
    </row>
    <row r="55" spans="1:10" ht="25" x14ac:dyDescent="0.25">
      <c r="A55" s="186" t="s">
        <v>283</v>
      </c>
      <c r="B55" s="191" t="s">
        <v>284</v>
      </c>
      <c r="C55" s="180"/>
      <c r="D55" s="180"/>
      <c r="E55" s="180"/>
      <c r="F55" s="180"/>
      <c r="G55" s="180"/>
      <c r="H55" s="180"/>
      <c r="I55" s="180"/>
      <c r="J55" s="180"/>
    </row>
    <row r="56" spans="1:10" ht="16" thickBot="1" x14ac:dyDescent="0.3">
      <c r="B56" s="183"/>
      <c r="C56" s="180"/>
      <c r="D56" s="180"/>
      <c r="E56" s="180"/>
      <c r="F56" s="180"/>
      <c r="G56" s="180"/>
      <c r="H56" s="180"/>
      <c r="I56" s="180"/>
      <c r="J56" s="180"/>
    </row>
    <row r="57" spans="1:10" s="296" customFormat="1" ht="14.5" customHeight="1" x14ac:dyDescent="0.45">
      <c r="A57" s="297" t="s">
        <v>177</v>
      </c>
      <c r="B57" s="298"/>
    </row>
    <row r="58" spans="1:10" s="296" customFormat="1" ht="30.65" customHeight="1" x14ac:dyDescent="0.45">
      <c r="A58" s="486" t="s">
        <v>182</v>
      </c>
      <c r="B58" s="487"/>
    </row>
    <row r="59" spans="1:10" s="296" customFormat="1" ht="32.5" customHeight="1" x14ac:dyDescent="0.45">
      <c r="A59" s="486" t="s">
        <v>228</v>
      </c>
      <c r="B59" s="487"/>
    </row>
    <row r="60" spans="1:10" s="352" customFormat="1" ht="7.9" customHeight="1" x14ac:dyDescent="0.35">
      <c r="A60" s="474"/>
      <c r="B60" s="475"/>
    </row>
    <row r="61" spans="1:10" s="355" customFormat="1" ht="18.5" x14ac:dyDescent="0.25">
      <c r="A61" s="476" t="s">
        <v>183</v>
      </c>
      <c r="B61" s="477"/>
    </row>
    <row r="62" spans="1:10" s="296" customFormat="1" ht="26" x14ac:dyDescent="0.45">
      <c r="A62" s="299" t="s">
        <v>192</v>
      </c>
      <c r="B62" s="300" t="s">
        <v>184</v>
      </c>
    </row>
    <row r="63" spans="1:10" s="296" customFormat="1" ht="58.9" customHeight="1" x14ac:dyDescent="0.45">
      <c r="A63" s="301" t="s">
        <v>193</v>
      </c>
      <c r="B63" s="300" t="s">
        <v>185</v>
      </c>
    </row>
    <row r="64" spans="1:10" s="296" customFormat="1" ht="26" x14ac:dyDescent="0.45">
      <c r="A64" s="299" t="s">
        <v>194</v>
      </c>
      <c r="B64" s="300" t="s">
        <v>186</v>
      </c>
    </row>
    <row r="65" spans="1:13" s="296" customFormat="1" ht="39" x14ac:dyDescent="0.45">
      <c r="A65" s="301" t="s">
        <v>195</v>
      </c>
      <c r="B65" s="300" t="s">
        <v>187</v>
      </c>
    </row>
    <row r="66" spans="1:13" s="296" customFormat="1" ht="41.5" customHeight="1" x14ac:dyDescent="0.45">
      <c r="A66" s="301" t="s">
        <v>143</v>
      </c>
      <c r="B66" s="300" t="s">
        <v>288</v>
      </c>
    </row>
    <row r="67" spans="1:13" s="355" customFormat="1" ht="18.5" x14ac:dyDescent="0.25">
      <c r="A67" s="353" t="s">
        <v>188</v>
      </c>
      <c r="B67" s="354"/>
    </row>
    <row r="68" spans="1:13" s="296" customFormat="1" ht="26" x14ac:dyDescent="0.45">
      <c r="A68" s="299" t="s">
        <v>143</v>
      </c>
      <c r="B68" s="300" t="s">
        <v>287</v>
      </c>
    </row>
    <row r="69" spans="1:13" s="296" customFormat="1" ht="26" x14ac:dyDescent="0.45">
      <c r="A69" s="299" t="s">
        <v>189</v>
      </c>
      <c r="B69" s="300" t="s">
        <v>196</v>
      </c>
    </row>
    <row r="70" spans="1:13" s="296" customFormat="1" ht="26" x14ac:dyDescent="0.45">
      <c r="A70" s="299" t="s">
        <v>190</v>
      </c>
      <c r="B70" s="300" t="s">
        <v>197</v>
      </c>
    </row>
    <row r="71" spans="1:13" s="296" customFormat="1" ht="26.5" thickBot="1" x14ac:dyDescent="0.5">
      <c r="A71" s="302" t="s">
        <v>191</v>
      </c>
      <c r="B71" s="303" t="s">
        <v>198</v>
      </c>
    </row>
    <row r="72" spans="1:13" ht="15.5" x14ac:dyDescent="0.25">
      <c r="B72" s="183"/>
      <c r="C72" s="180"/>
      <c r="D72" s="180"/>
      <c r="E72" s="180"/>
      <c r="F72" s="180"/>
      <c r="G72" s="180"/>
      <c r="H72" s="180"/>
      <c r="I72" s="180"/>
      <c r="J72" s="180"/>
    </row>
    <row r="73" spans="1:13" ht="15.5" x14ac:dyDescent="0.25">
      <c r="A73" s="351" t="s">
        <v>98</v>
      </c>
      <c r="B73" s="185"/>
      <c r="C73" s="193"/>
      <c r="D73" s="193"/>
      <c r="E73" s="193"/>
      <c r="F73" s="193"/>
      <c r="G73" s="193"/>
      <c r="H73" s="193"/>
      <c r="I73" s="193"/>
      <c r="J73" s="193"/>
      <c r="K73" s="199"/>
      <c r="L73" s="199"/>
      <c r="M73" s="199"/>
    </row>
    <row r="74" spans="1:13" ht="25.5" customHeight="1" x14ac:dyDescent="0.25">
      <c r="A74" s="478" t="s">
        <v>265</v>
      </c>
      <c r="B74" s="479"/>
      <c r="C74" s="180"/>
      <c r="D74" s="180"/>
      <c r="E74" s="180"/>
      <c r="F74" s="180"/>
      <c r="G74" s="180"/>
      <c r="H74" s="180"/>
      <c r="I74" s="180"/>
      <c r="J74" s="180"/>
    </row>
    <row r="75" spans="1:13" ht="15.5" x14ac:dyDescent="0.25">
      <c r="B75" s="190"/>
      <c r="C75" s="180"/>
      <c r="D75" s="180"/>
      <c r="E75" s="180"/>
      <c r="F75" s="180"/>
      <c r="G75" s="180"/>
      <c r="H75" s="180"/>
      <c r="I75" s="180"/>
      <c r="J75" s="180"/>
    </row>
    <row r="76" spans="1:13" ht="15.5" x14ac:dyDescent="0.25">
      <c r="B76" s="190"/>
      <c r="C76" s="180"/>
      <c r="D76" s="180"/>
      <c r="E76" s="180"/>
      <c r="F76" s="180"/>
      <c r="G76" s="180"/>
      <c r="H76" s="180"/>
      <c r="I76" s="180"/>
      <c r="J76" s="180"/>
    </row>
    <row r="77" spans="1:13" ht="15.5" x14ac:dyDescent="0.25">
      <c r="B77" s="190"/>
      <c r="C77" s="180"/>
      <c r="D77" s="180"/>
      <c r="E77" s="180"/>
      <c r="F77" s="180"/>
      <c r="G77" s="180"/>
      <c r="H77" s="180"/>
      <c r="I77" s="180"/>
      <c r="J77" s="180"/>
    </row>
    <row r="78" spans="1:13" ht="15.5" x14ac:dyDescent="0.25">
      <c r="B78" s="194"/>
      <c r="C78" s="180"/>
      <c r="D78" s="180"/>
      <c r="E78" s="180"/>
      <c r="F78" s="180"/>
      <c r="G78" s="180"/>
      <c r="H78" s="180"/>
      <c r="I78" s="180"/>
      <c r="J78" s="180"/>
    </row>
    <row r="80" spans="1:13" x14ac:dyDescent="0.25">
      <c r="B80" s="183"/>
    </row>
    <row r="81" spans="2:2" x14ac:dyDescent="0.25">
      <c r="B81" s="183"/>
    </row>
    <row r="82" spans="2:2" x14ac:dyDescent="0.25">
      <c r="B82" s="183"/>
    </row>
  </sheetData>
  <mergeCells count="19">
    <mergeCell ref="A61:B61"/>
    <mergeCell ref="A74:B74"/>
    <mergeCell ref="A1:B1"/>
    <mergeCell ref="A4:B4"/>
    <mergeCell ref="A10:B10"/>
    <mergeCell ref="A58:B58"/>
    <mergeCell ref="A59:B59"/>
    <mergeCell ref="A27:B27"/>
    <mergeCell ref="A19:B19"/>
    <mergeCell ref="A3:B3"/>
    <mergeCell ref="A6:B6"/>
    <mergeCell ref="A23:B23"/>
    <mergeCell ref="A7:B7"/>
    <mergeCell ref="A8:B8"/>
    <mergeCell ref="A9:B9"/>
    <mergeCell ref="A15:B15"/>
    <mergeCell ref="A16:B16"/>
    <mergeCell ref="A22:B22"/>
    <mergeCell ref="A60:B60"/>
  </mergeCells>
  <pageMargins left="0.15748031496062992" right="0.15748031496062992" top="7.874015748031496E-2" bottom="0.19685039370078741" header="0.51181102362204722" footer="0.51181102362204722"/>
  <pageSetup paperSize="9" scale="87" fitToHeight="0" orientation="portrait" r:id="rId1"/>
  <headerFooter alignWithMargins="0"/>
  <rowBreaks count="1" manualBreakCount="1">
    <brk id="5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U80"/>
  <sheetViews>
    <sheetView tabSelected="1" zoomScaleNormal="100" workbookViewId="0">
      <pane ySplit="4" topLeftCell="A32" activePane="bottomLeft" state="frozen"/>
      <selection activeCell="B23" sqref="B23"/>
      <selection pane="bottomLeft" activeCell="H2" sqref="H2:I2"/>
    </sheetView>
  </sheetViews>
  <sheetFormatPr defaultColWidth="8.81640625" defaultRowHeight="12.5" x14ac:dyDescent="0.25"/>
  <cols>
    <col min="1" max="1" width="6.1796875" style="33" customWidth="1"/>
    <col min="2" max="2" width="31.26953125" style="33" customWidth="1"/>
    <col min="3" max="3" width="8.81640625" style="33" hidden="1" customWidth="1"/>
    <col min="4" max="4" width="13.453125" style="33" customWidth="1"/>
    <col min="5" max="5" width="0.54296875" style="33" customWidth="1"/>
    <col min="6" max="6" width="13.453125" style="33" customWidth="1"/>
    <col min="7" max="7" width="2.54296875" style="33" customWidth="1"/>
    <col min="8" max="8" width="14.453125" style="33" customWidth="1"/>
    <col min="9" max="9" width="14.26953125" style="33" customWidth="1"/>
    <col min="10" max="10" width="2.54296875" style="69" customWidth="1"/>
    <col min="11" max="11" width="8.453125" style="69" hidden="1" customWidth="1"/>
    <col min="12" max="13" width="12.7265625" style="33" hidden="1" customWidth="1"/>
    <col min="14" max="14" width="13.453125" style="33" customWidth="1"/>
    <col min="15" max="15" width="2.54296875" style="69" customWidth="1"/>
    <col min="16" max="16" width="14.26953125" style="33" customWidth="1"/>
    <col min="17" max="17" width="11.7265625" style="33" hidden="1" customWidth="1"/>
    <col min="18" max="18" width="11.81640625" style="33" hidden="1" customWidth="1"/>
    <col min="19" max="19" width="11.54296875" style="33" hidden="1" customWidth="1"/>
    <col min="20" max="16384" width="8.81640625" style="33"/>
  </cols>
  <sheetData>
    <row r="1" spans="1:20" s="31" customFormat="1" ht="15.5" x14ac:dyDescent="0.35">
      <c r="A1" s="32" t="s">
        <v>235</v>
      </c>
      <c r="B1" s="30"/>
      <c r="F1" s="379" t="s">
        <v>29</v>
      </c>
      <c r="G1" s="497" t="s">
        <v>315</v>
      </c>
      <c r="H1" s="498"/>
      <c r="I1" s="498"/>
      <c r="J1" s="499"/>
      <c r="K1" s="378"/>
      <c r="L1" s="378"/>
      <c r="M1" s="378"/>
      <c r="N1" s="379" t="s">
        <v>241</v>
      </c>
      <c r="O1" s="497" t="s">
        <v>316</v>
      </c>
      <c r="P1" s="499"/>
      <c r="S1" s="32" t="s">
        <v>15</v>
      </c>
    </row>
    <row r="2" spans="1:20" ht="16" thickBot="1" x14ac:dyDescent="0.4">
      <c r="A2" s="248" t="s">
        <v>96</v>
      </c>
      <c r="B2" s="206"/>
      <c r="H2" s="504" t="s">
        <v>52</v>
      </c>
      <c r="I2" s="505"/>
    </row>
    <row r="3" spans="1:20" s="37" customFormat="1" ht="26.5" customHeight="1" x14ac:dyDescent="0.25">
      <c r="A3" s="509" t="s">
        <v>94</v>
      </c>
      <c r="B3" s="510"/>
      <c r="C3" s="34" t="s">
        <v>0</v>
      </c>
      <c r="D3" s="506" t="s">
        <v>234</v>
      </c>
      <c r="E3" s="507"/>
      <c r="F3" s="508"/>
      <c r="G3" s="152"/>
      <c r="H3" s="367" t="s">
        <v>91</v>
      </c>
      <c r="I3" s="367" t="str">
        <f>'Office use'!B3</f>
        <v>Projected Outturn</v>
      </c>
      <c r="J3" s="174"/>
      <c r="K3" s="175"/>
      <c r="L3" s="176" t="s">
        <v>54</v>
      </c>
      <c r="M3" s="176" t="s">
        <v>55</v>
      </c>
      <c r="N3" s="368" t="str">
        <f>'Office use'!D3</f>
        <v>Year 2</v>
      </c>
      <c r="O3" s="177"/>
      <c r="P3" s="368" t="str">
        <f>'Office use'!F3</f>
        <v>Year 3</v>
      </c>
      <c r="Q3" s="35" t="s">
        <v>38</v>
      </c>
      <c r="R3" s="35" t="s">
        <v>33</v>
      </c>
      <c r="S3" s="35" t="s">
        <v>34</v>
      </c>
      <c r="T3" s="36"/>
    </row>
    <row r="4" spans="1:20" s="369" customFormat="1" ht="17.25" customHeight="1" x14ac:dyDescent="0.25">
      <c r="B4" s="370"/>
      <c r="C4" s="371"/>
      <c r="D4" s="372" t="s">
        <v>75</v>
      </c>
      <c r="E4" s="371"/>
      <c r="F4" s="372" t="s">
        <v>81</v>
      </c>
      <c r="G4" s="371"/>
      <c r="H4" s="178" t="s">
        <v>83</v>
      </c>
      <c r="I4" s="178" t="s">
        <v>83</v>
      </c>
      <c r="J4" s="174"/>
      <c r="K4" s="175"/>
      <c r="L4" s="176"/>
      <c r="M4" s="176"/>
      <c r="N4" s="178" t="s">
        <v>107</v>
      </c>
      <c r="O4" s="177"/>
      <c r="P4" s="178" t="s">
        <v>233</v>
      </c>
      <c r="Q4" s="373"/>
      <c r="R4" s="374"/>
      <c r="S4" s="374"/>
      <c r="T4" s="375"/>
    </row>
    <row r="5" spans="1:20" s="37" customFormat="1" ht="16.5" customHeight="1" x14ac:dyDescent="0.25">
      <c r="A5" s="243" t="s">
        <v>236</v>
      </c>
      <c r="B5" s="244"/>
      <c r="C5" s="34"/>
      <c r="D5" s="376"/>
      <c r="E5" s="34"/>
      <c r="F5" s="376"/>
      <c r="G5" s="34"/>
      <c r="H5" s="67">
        <v>236</v>
      </c>
      <c r="I5" s="67">
        <v>242</v>
      </c>
      <c r="J5" s="146"/>
      <c r="K5" s="152"/>
      <c r="L5" s="35"/>
      <c r="M5" s="35"/>
      <c r="N5" s="67">
        <v>242</v>
      </c>
      <c r="O5" s="165"/>
      <c r="P5" s="67">
        <v>212</v>
      </c>
      <c r="Q5" s="58"/>
      <c r="R5" s="57"/>
      <c r="S5" s="57"/>
      <c r="T5" s="36"/>
    </row>
    <row r="6" spans="1:20" s="37" customFormat="1" ht="16.5" customHeight="1" x14ac:dyDescent="0.25">
      <c r="A6" s="243" t="s">
        <v>109</v>
      </c>
      <c r="B6" s="244"/>
      <c r="C6" s="34"/>
      <c r="D6" s="376"/>
      <c r="E6" s="34"/>
      <c r="F6" s="376"/>
      <c r="G6" s="34"/>
      <c r="H6" s="67"/>
      <c r="I6" s="67"/>
      <c r="J6" s="146"/>
      <c r="K6" s="152"/>
      <c r="L6" s="35"/>
      <c r="M6" s="35"/>
      <c r="N6" s="67"/>
      <c r="O6" s="165"/>
      <c r="P6" s="67"/>
      <c r="Q6" s="93"/>
      <c r="R6" s="57"/>
      <c r="S6" s="57"/>
      <c r="T6" s="36"/>
    </row>
    <row r="7" spans="1:20" s="37" customFormat="1" ht="12" thickBot="1" x14ac:dyDescent="0.3">
      <c r="B7" s="163"/>
      <c r="C7" s="160"/>
      <c r="D7" s="161"/>
      <c r="E7" s="160"/>
      <c r="F7" s="161"/>
      <c r="G7" s="160"/>
      <c r="H7" s="161"/>
      <c r="I7" s="161"/>
      <c r="J7" s="162"/>
      <c r="K7" s="162"/>
      <c r="L7" s="160"/>
      <c r="M7" s="160"/>
      <c r="N7" s="161"/>
      <c r="O7" s="162"/>
      <c r="P7" s="161"/>
      <c r="Q7" s="93"/>
      <c r="R7" s="57"/>
      <c r="S7" s="57"/>
      <c r="T7" s="36"/>
    </row>
    <row r="8" spans="1:20" ht="16" thickBot="1" x14ac:dyDescent="0.3">
      <c r="A8" s="502" t="s">
        <v>119</v>
      </c>
      <c r="B8" s="503"/>
      <c r="C8" s="253"/>
      <c r="D8" s="254"/>
      <c r="E8" s="253"/>
      <c r="F8" s="254"/>
      <c r="G8" s="253"/>
      <c r="H8" s="254"/>
      <c r="I8" s="255"/>
      <c r="J8" s="254"/>
      <c r="K8" s="254"/>
      <c r="L8" s="254"/>
      <c r="M8" s="254"/>
      <c r="N8" s="254"/>
      <c r="O8" s="254"/>
      <c r="P8" s="256"/>
      <c r="Q8" s="38"/>
      <c r="R8" s="39"/>
      <c r="S8" s="39"/>
    </row>
    <row r="9" spans="1:20" ht="15.5" x14ac:dyDescent="0.25">
      <c r="A9" s="257" t="s">
        <v>111</v>
      </c>
      <c r="B9" s="258"/>
      <c r="C9" s="259"/>
      <c r="D9" s="260"/>
      <c r="E9" s="259"/>
      <c r="F9" s="260"/>
      <c r="G9" s="259"/>
      <c r="H9" s="260"/>
      <c r="I9" s="261"/>
      <c r="J9" s="260"/>
      <c r="K9" s="260"/>
      <c r="L9" s="260"/>
      <c r="M9" s="260"/>
      <c r="N9" s="260"/>
      <c r="O9" s="260"/>
      <c r="P9" s="262"/>
      <c r="Q9" s="38"/>
      <c r="R9" s="39"/>
      <c r="S9" s="39"/>
    </row>
    <row r="10" spans="1:20" s="37" customFormat="1" ht="13.5" customHeight="1" x14ac:dyDescent="0.25">
      <c r="A10" s="197" t="s">
        <v>110</v>
      </c>
      <c r="B10" s="170" t="s">
        <v>255</v>
      </c>
      <c r="C10" s="41"/>
      <c r="D10" s="380">
        <v>1111074</v>
      </c>
      <c r="E10" s="41"/>
      <c r="F10" s="380">
        <v>948649</v>
      </c>
      <c r="G10" s="41"/>
      <c r="H10" s="251">
        <v>980210</v>
      </c>
      <c r="I10" s="251">
        <v>980210</v>
      </c>
      <c r="J10" s="147"/>
      <c r="K10" s="153"/>
      <c r="L10" s="252"/>
      <c r="M10" s="252"/>
      <c r="N10" s="251">
        <v>1000015</v>
      </c>
      <c r="O10" s="153"/>
      <c r="P10" s="251">
        <v>900990</v>
      </c>
      <c r="Q10" s="59"/>
      <c r="R10" s="42"/>
      <c r="S10" s="42"/>
    </row>
    <row r="11" spans="1:20" s="37" customFormat="1" ht="13.5" customHeight="1" x14ac:dyDescent="0.25">
      <c r="A11" s="197" t="s">
        <v>110</v>
      </c>
      <c r="B11" s="136" t="s">
        <v>92</v>
      </c>
      <c r="C11" s="41"/>
      <c r="D11" s="381"/>
      <c r="E11" s="41"/>
      <c r="F11" s="381"/>
      <c r="G11" s="41"/>
      <c r="H11" s="59"/>
      <c r="I11" s="59"/>
      <c r="J11" s="147"/>
      <c r="K11" s="153"/>
      <c r="L11" s="68"/>
      <c r="M11" s="68"/>
      <c r="N11" s="59"/>
      <c r="O11" s="153"/>
      <c r="P11" s="59"/>
      <c r="Q11" s="59"/>
      <c r="R11" s="42"/>
      <c r="S11" s="42"/>
    </row>
    <row r="12" spans="1:20" s="37" customFormat="1" ht="13.5" customHeight="1" x14ac:dyDescent="0.25">
      <c r="A12" s="197" t="s">
        <v>110</v>
      </c>
      <c r="B12" s="136" t="s">
        <v>104</v>
      </c>
      <c r="C12" s="41"/>
      <c r="D12" s="381"/>
      <c r="E12" s="41"/>
      <c r="F12" s="381"/>
      <c r="G12" s="41"/>
      <c r="H12" s="59"/>
      <c r="I12" s="59"/>
      <c r="J12" s="147"/>
      <c r="K12" s="153"/>
      <c r="L12" s="68"/>
      <c r="M12" s="68"/>
      <c r="N12" s="59"/>
      <c r="O12" s="153"/>
      <c r="P12" s="59"/>
      <c r="Q12" s="59"/>
      <c r="R12" s="42"/>
      <c r="S12" s="42"/>
    </row>
    <row r="13" spans="1:20" s="37" customFormat="1" ht="13.5" customHeight="1" x14ac:dyDescent="0.25">
      <c r="A13" s="197" t="s">
        <v>110</v>
      </c>
      <c r="B13" s="136" t="s">
        <v>105</v>
      </c>
      <c r="C13" s="41"/>
      <c r="D13" s="381"/>
      <c r="E13" s="41"/>
      <c r="F13" s="381"/>
      <c r="G13" s="41"/>
      <c r="H13" s="377">
        <v>0</v>
      </c>
      <c r="I13" s="377">
        <v>0</v>
      </c>
      <c r="J13" s="147"/>
      <c r="K13" s="153"/>
      <c r="L13" s="68"/>
      <c r="M13" s="68"/>
      <c r="N13" s="377">
        <v>0</v>
      </c>
      <c r="O13" s="153"/>
      <c r="P13" s="377">
        <v>0</v>
      </c>
      <c r="Q13" s="59"/>
      <c r="R13" s="42"/>
      <c r="S13" s="42"/>
    </row>
    <row r="14" spans="1:20" s="37" customFormat="1" ht="13.5" customHeight="1" x14ac:dyDescent="0.25">
      <c r="A14" s="197" t="s">
        <v>110</v>
      </c>
      <c r="B14" s="136" t="s">
        <v>106</v>
      </c>
      <c r="C14" s="41"/>
      <c r="D14" s="381"/>
      <c r="E14" s="41"/>
      <c r="F14" s="381"/>
      <c r="G14" s="41"/>
      <c r="H14" s="377">
        <v>0</v>
      </c>
      <c r="I14" s="377">
        <v>0</v>
      </c>
      <c r="J14" s="147"/>
      <c r="K14" s="153"/>
      <c r="L14" s="68"/>
      <c r="M14" s="68"/>
      <c r="N14" s="377">
        <v>0</v>
      </c>
      <c r="O14" s="153"/>
      <c r="P14" s="377">
        <v>0</v>
      </c>
      <c r="Q14" s="59"/>
      <c r="R14" s="42"/>
      <c r="S14" s="42"/>
    </row>
    <row r="15" spans="1:20" s="37" customFormat="1" ht="13.5" customHeight="1" x14ac:dyDescent="0.25">
      <c r="A15" s="195" t="s">
        <v>112</v>
      </c>
      <c r="B15" s="136" t="s">
        <v>113</v>
      </c>
      <c r="C15" s="41"/>
      <c r="D15" s="381"/>
      <c r="E15" s="41"/>
      <c r="F15" s="381">
        <v>28634</v>
      </c>
      <c r="G15" s="41"/>
      <c r="H15" s="59">
        <v>39761</v>
      </c>
      <c r="I15" s="59">
        <v>39761</v>
      </c>
      <c r="J15" s="147"/>
      <c r="K15" s="153"/>
      <c r="L15" s="68"/>
      <c r="M15" s="68"/>
      <c r="N15" s="59">
        <v>39761</v>
      </c>
      <c r="O15" s="153"/>
      <c r="P15" s="59">
        <v>39761</v>
      </c>
      <c r="Q15" s="59"/>
      <c r="R15" s="42"/>
      <c r="S15" s="42"/>
    </row>
    <row r="16" spans="1:20" s="37" customFormat="1" ht="13.5" customHeight="1" x14ac:dyDescent="0.25">
      <c r="A16" s="195" t="s">
        <v>114</v>
      </c>
      <c r="B16" s="136" t="s">
        <v>93</v>
      </c>
      <c r="C16" s="41"/>
      <c r="D16" s="381"/>
      <c r="E16" s="41"/>
      <c r="F16" s="381">
        <v>38765</v>
      </c>
      <c r="G16" s="41"/>
      <c r="H16" s="59">
        <v>33280</v>
      </c>
      <c r="I16" s="59">
        <v>33280</v>
      </c>
      <c r="J16" s="147"/>
      <c r="K16" s="153"/>
      <c r="L16" s="68"/>
      <c r="M16" s="68"/>
      <c r="N16" s="59">
        <v>33280</v>
      </c>
      <c r="O16" s="153"/>
      <c r="P16" s="59">
        <v>33280</v>
      </c>
      <c r="Q16" s="59"/>
      <c r="R16" s="42"/>
      <c r="S16" s="42"/>
    </row>
    <row r="17" spans="1:19" s="37" customFormat="1" ht="13.5" customHeight="1" x14ac:dyDescent="0.25">
      <c r="A17" s="195" t="s">
        <v>115</v>
      </c>
      <c r="B17" s="136" t="s">
        <v>116</v>
      </c>
      <c r="C17" s="41"/>
      <c r="D17" s="381"/>
      <c r="E17" s="41"/>
      <c r="F17" s="381"/>
      <c r="G17" s="41"/>
      <c r="H17" s="59"/>
      <c r="I17" s="59"/>
      <c r="J17" s="147"/>
      <c r="K17" s="153"/>
      <c r="L17" s="68"/>
      <c r="M17" s="68"/>
      <c r="N17" s="59"/>
      <c r="O17" s="153"/>
      <c r="P17" s="59"/>
      <c r="Q17" s="59"/>
      <c r="R17" s="42"/>
      <c r="S17" s="42"/>
    </row>
    <row r="18" spans="1:19" s="37" customFormat="1" ht="13.5" customHeight="1" x14ac:dyDescent="0.25">
      <c r="A18" s="195" t="s">
        <v>249</v>
      </c>
      <c r="B18" s="136" t="s">
        <v>250</v>
      </c>
      <c r="C18" s="41"/>
      <c r="D18" s="381"/>
      <c r="E18" s="41"/>
      <c r="F18" s="381"/>
      <c r="G18" s="41"/>
      <c r="H18" s="59"/>
      <c r="I18" s="59"/>
      <c r="J18" s="147"/>
      <c r="K18" s="153"/>
      <c r="L18" s="68"/>
      <c r="M18" s="68"/>
      <c r="N18" s="59"/>
      <c r="O18" s="153"/>
      <c r="P18" s="59"/>
      <c r="Q18" s="59"/>
      <c r="R18" s="42"/>
      <c r="S18" s="42"/>
    </row>
    <row r="19" spans="1:19" s="37" customFormat="1" ht="13.5" customHeight="1" x14ac:dyDescent="0.25">
      <c r="A19" s="195" t="s">
        <v>251</v>
      </c>
      <c r="B19" s="136" t="s">
        <v>252</v>
      </c>
      <c r="C19" s="41"/>
      <c r="D19" s="381"/>
      <c r="E19" s="41"/>
      <c r="F19" s="381"/>
      <c r="G19" s="41"/>
      <c r="H19" s="59"/>
      <c r="I19" s="59"/>
      <c r="J19" s="147"/>
      <c r="K19" s="153"/>
      <c r="L19" s="68"/>
      <c r="M19" s="68"/>
      <c r="N19" s="59"/>
      <c r="O19" s="153"/>
      <c r="P19" s="59"/>
      <c r="Q19" s="59"/>
      <c r="R19" s="42"/>
      <c r="S19" s="42"/>
    </row>
    <row r="20" spans="1:19" s="37" customFormat="1" ht="13.5" customHeight="1" x14ac:dyDescent="0.25">
      <c r="A20" s="195" t="s">
        <v>253</v>
      </c>
      <c r="B20" s="136" t="s">
        <v>254</v>
      </c>
      <c r="C20" s="41"/>
      <c r="D20" s="381"/>
      <c r="E20" s="41"/>
      <c r="F20" s="381">
        <v>11020</v>
      </c>
      <c r="G20" s="41"/>
      <c r="H20" s="59">
        <v>7866</v>
      </c>
      <c r="I20" s="59">
        <v>7866</v>
      </c>
      <c r="J20" s="148"/>
      <c r="K20" s="154"/>
      <c r="L20" s="63"/>
      <c r="M20" s="63"/>
      <c r="N20" s="59"/>
      <c r="O20" s="154"/>
      <c r="P20" s="59"/>
      <c r="Q20" s="44"/>
      <c r="R20" s="44"/>
      <c r="S20" s="44"/>
    </row>
    <row r="21" spans="1:19" s="37" customFormat="1" ht="13.5" customHeight="1" x14ac:dyDescent="0.25">
      <c r="A21" s="195" t="s">
        <v>248</v>
      </c>
      <c r="B21" s="136" t="s">
        <v>117</v>
      </c>
      <c r="C21" s="41"/>
      <c r="D21" s="381"/>
      <c r="E21" s="41"/>
      <c r="F21" s="381">
        <v>18012</v>
      </c>
      <c r="G21" s="41"/>
      <c r="H21" s="59">
        <v>18060</v>
      </c>
      <c r="I21" s="59">
        <v>18060</v>
      </c>
      <c r="J21" s="148"/>
      <c r="K21" s="153"/>
      <c r="L21" s="68"/>
      <c r="M21" s="68"/>
      <c r="N21" s="59">
        <v>18060</v>
      </c>
      <c r="O21" s="153"/>
      <c r="P21" s="59">
        <v>18060</v>
      </c>
      <c r="Q21" s="42"/>
      <c r="R21" s="42"/>
      <c r="S21" s="42"/>
    </row>
    <row r="22" spans="1:19" s="37" customFormat="1" ht="13.5" customHeight="1" x14ac:dyDescent="0.25">
      <c r="A22" s="195" t="s">
        <v>248</v>
      </c>
      <c r="B22" s="136" t="s">
        <v>118</v>
      </c>
      <c r="C22" s="135"/>
      <c r="D22" s="381"/>
      <c r="E22" s="359"/>
      <c r="F22" s="381">
        <v>36997</v>
      </c>
      <c r="G22" s="359"/>
      <c r="H22" s="59">
        <v>36997</v>
      </c>
      <c r="I22" s="59">
        <v>36997</v>
      </c>
      <c r="J22" s="148"/>
      <c r="K22" s="153"/>
      <c r="L22" s="68"/>
      <c r="M22" s="68"/>
      <c r="N22" s="59">
        <v>36997</v>
      </c>
      <c r="O22" s="153"/>
      <c r="P22" s="59">
        <v>36997</v>
      </c>
      <c r="Q22" s="42"/>
      <c r="R22" s="42"/>
      <c r="S22" s="42"/>
    </row>
    <row r="23" spans="1:19" s="37" customFormat="1" ht="13.5" customHeight="1" thickBot="1" x14ac:dyDescent="0.35">
      <c r="A23" s="246"/>
      <c r="B23" s="247" t="s">
        <v>131</v>
      </c>
      <c r="C23" s="47"/>
      <c r="D23" s="382"/>
      <c r="E23" s="47"/>
      <c r="F23" s="382"/>
      <c r="G23" s="47"/>
      <c r="H23" s="77"/>
      <c r="I23" s="77"/>
      <c r="J23" s="149"/>
      <c r="K23" s="154"/>
      <c r="L23" s="64"/>
      <c r="M23" s="64"/>
      <c r="N23" s="77"/>
      <c r="O23" s="166"/>
      <c r="P23" s="77"/>
      <c r="Q23" s="48"/>
      <c r="R23" s="48"/>
      <c r="S23" s="48"/>
    </row>
    <row r="24" spans="1:19" s="37" customFormat="1" ht="13.5" thickBot="1" x14ac:dyDescent="0.35">
      <c r="A24" s="164" t="s">
        <v>120</v>
      </c>
      <c r="B24" s="164"/>
      <c r="C24" s="150"/>
      <c r="D24" s="272">
        <f>SUM(D10:D23)</f>
        <v>1111074</v>
      </c>
      <c r="E24" s="150"/>
      <c r="F24" s="272">
        <f>SUM(F10:F23)</f>
        <v>1082077</v>
      </c>
      <c r="G24" s="150"/>
      <c r="H24" s="272">
        <f>SUM(H10:H23)</f>
        <v>1116174</v>
      </c>
      <c r="I24" s="272">
        <f>SUM(I10:I23)</f>
        <v>1116174</v>
      </c>
      <c r="J24" s="79"/>
      <c r="K24" s="155"/>
      <c r="L24" s="263"/>
      <c r="M24" s="271"/>
      <c r="N24" s="272">
        <f>SUM(N10:N23)</f>
        <v>1128113</v>
      </c>
      <c r="O24" s="79"/>
      <c r="P24" s="272">
        <f>SUM(P10:P23)</f>
        <v>1029088</v>
      </c>
      <c r="Q24" s="56">
        <f>SUM(Q10:Q23)</f>
        <v>0</v>
      </c>
      <c r="R24" s="55">
        <f>SUM(R10:R23)</f>
        <v>0</v>
      </c>
      <c r="S24" s="55">
        <f>SUM(S10:S23)</f>
        <v>0</v>
      </c>
    </row>
    <row r="25" spans="1:19" s="37" customFormat="1" ht="15.65" customHeight="1" x14ac:dyDescent="0.25">
      <c r="A25" s="265" t="s">
        <v>121</v>
      </c>
      <c r="B25" s="266"/>
      <c r="C25" s="267"/>
      <c r="D25" s="268"/>
      <c r="E25" s="267"/>
      <c r="F25" s="268"/>
      <c r="G25" s="267"/>
      <c r="H25" s="268"/>
      <c r="I25" s="268"/>
      <c r="J25" s="269"/>
      <c r="K25" s="269"/>
      <c r="L25" s="269"/>
      <c r="M25" s="269"/>
      <c r="N25" s="268"/>
      <c r="O25" s="268"/>
      <c r="P25" s="270"/>
      <c r="Q25" s="79"/>
      <c r="R25" s="79"/>
      <c r="S25" s="79"/>
    </row>
    <row r="26" spans="1:19" s="37" customFormat="1" ht="13.5" customHeight="1" x14ac:dyDescent="0.25">
      <c r="A26" s="171" t="s">
        <v>122</v>
      </c>
      <c r="B26" s="171" t="s">
        <v>125</v>
      </c>
      <c r="C26" s="41"/>
      <c r="D26" s="383"/>
      <c r="E26" s="41"/>
      <c r="F26" s="383"/>
      <c r="G26" s="41"/>
      <c r="H26" s="264">
        <v>11086</v>
      </c>
      <c r="I26" s="264">
        <v>11086</v>
      </c>
      <c r="J26" s="148"/>
      <c r="K26" s="108"/>
      <c r="L26" s="108"/>
      <c r="M26" s="108"/>
      <c r="N26" s="264">
        <v>11086</v>
      </c>
      <c r="O26" s="168"/>
      <c r="P26" s="264">
        <v>11086</v>
      </c>
      <c r="Q26" s="45"/>
      <c r="R26" s="46"/>
      <c r="S26" s="46"/>
    </row>
    <row r="27" spans="1:19" s="37" customFormat="1" ht="13.5" customHeight="1" x14ac:dyDescent="0.25">
      <c r="A27" s="171" t="s">
        <v>123</v>
      </c>
      <c r="B27" s="171" t="s">
        <v>126</v>
      </c>
      <c r="C27" s="41"/>
      <c r="D27" s="382"/>
      <c r="E27" s="41"/>
      <c r="F27" s="382"/>
      <c r="G27" s="41"/>
      <c r="H27" s="77"/>
      <c r="I27" s="77"/>
      <c r="J27" s="148"/>
      <c r="K27" s="108"/>
      <c r="L27" s="108"/>
      <c r="M27" s="108"/>
      <c r="N27" s="77"/>
      <c r="O27" s="168"/>
      <c r="P27" s="77"/>
      <c r="Q27" s="45"/>
      <c r="R27" s="45"/>
      <c r="S27" s="45"/>
    </row>
    <row r="28" spans="1:19" s="37" customFormat="1" ht="13.5" customHeight="1" x14ac:dyDescent="0.25">
      <c r="A28" s="171" t="s">
        <v>161</v>
      </c>
      <c r="B28" s="171" t="s">
        <v>127</v>
      </c>
      <c r="C28" s="41"/>
      <c r="D28" s="382"/>
      <c r="E28" s="41"/>
      <c r="F28" s="382"/>
      <c r="G28" s="41"/>
      <c r="H28" s="77"/>
      <c r="I28" s="77"/>
      <c r="J28" s="148"/>
      <c r="K28" s="108"/>
      <c r="L28" s="108"/>
      <c r="M28" s="108"/>
      <c r="N28" s="77"/>
      <c r="O28" s="168"/>
      <c r="P28" s="77"/>
      <c r="Q28" s="45"/>
      <c r="R28" s="45"/>
      <c r="S28" s="45"/>
    </row>
    <row r="29" spans="1:19" s="37" customFormat="1" ht="13.5" customHeight="1" x14ac:dyDescent="0.25">
      <c r="A29" s="171" t="s">
        <v>124</v>
      </c>
      <c r="B29" s="171" t="s">
        <v>128</v>
      </c>
      <c r="C29" s="41"/>
      <c r="D29" s="382"/>
      <c r="E29" s="41"/>
      <c r="F29" s="382"/>
      <c r="G29" s="41"/>
      <c r="H29" s="77">
        <v>25000</v>
      </c>
      <c r="I29" s="77">
        <v>25000</v>
      </c>
      <c r="J29" s="148"/>
      <c r="K29" s="108"/>
      <c r="L29" s="108"/>
      <c r="M29" s="108"/>
      <c r="N29" s="77">
        <v>25000</v>
      </c>
      <c r="O29" s="168"/>
      <c r="P29" s="77">
        <v>25000</v>
      </c>
      <c r="Q29" s="45"/>
      <c r="R29" s="45"/>
      <c r="S29" s="45"/>
    </row>
    <row r="30" spans="1:19" s="37" customFormat="1" ht="13.5" customHeight="1" x14ac:dyDescent="0.25">
      <c r="A30" s="171" t="s">
        <v>129</v>
      </c>
      <c r="B30" s="171" t="s">
        <v>130</v>
      </c>
      <c r="C30" s="41"/>
      <c r="D30" s="382"/>
      <c r="E30" s="41"/>
      <c r="F30" s="382"/>
      <c r="G30" s="41"/>
      <c r="H30" s="77">
        <v>10000</v>
      </c>
      <c r="I30" s="77">
        <v>10000</v>
      </c>
      <c r="J30" s="148"/>
      <c r="K30" s="108"/>
      <c r="L30" s="108"/>
      <c r="M30" s="108"/>
      <c r="N30" s="77">
        <v>10000</v>
      </c>
      <c r="O30" s="168"/>
      <c r="P30" s="77">
        <v>10000</v>
      </c>
      <c r="Q30" s="45"/>
      <c r="R30" s="45"/>
      <c r="S30" s="45"/>
    </row>
    <row r="31" spans="1:19" s="37" customFormat="1" ht="13.5" customHeight="1" x14ac:dyDescent="0.3">
      <c r="A31" s="48"/>
      <c r="B31" s="249" t="s">
        <v>131</v>
      </c>
      <c r="C31" s="41"/>
      <c r="D31" s="382"/>
      <c r="E31" s="41"/>
      <c r="F31" s="382">
        <v>27143</v>
      </c>
      <c r="G31" s="41"/>
      <c r="H31" s="77"/>
      <c r="I31" s="77">
        <v>4300</v>
      </c>
      <c r="J31" s="148"/>
      <c r="K31" s="108"/>
      <c r="L31" s="108"/>
      <c r="M31" s="108"/>
      <c r="N31" s="77"/>
      <c r="O31" s="168"/>
      <c r="P31" s="77"/>
      <c r="Q31" s="45"/>
      <c r="R31" s="45"/>
      <c r="S31" s="45"/>
    </row>
    <row r="32" spans="1:19" s="37" customFormat="1" ht="13.5" customHeight="1" thickBot="1" x14ac:dyDescent="0.35">
      <c r="A32" s="325" t="s">
        <v>132</v>
      </c>
      <c r="B32" s="326"/>
      <c r="C32" s="150"/>
      <c r="D32" s="274">
        <f>SUM(D26:D31)</f>
        <v>0</v>
      </c>
      <c r="E32" s="150"/>
      <c r="F32" s="274">
        <f>SUM(F26:F31)</f>
        <v>27143</v>
      </c>
      <c r="G32" s="150"/>
      <c r="H32" s="274">
        <f>SUM(H26:H31)</f>
        <v>46086</v>
      </c>
      <c r="I32" s="274">
        <f>SUM(I26:I31)</f>
        <v>50386</v>
      </c>
      <c r="J32" s="108"/>
      <c r="K32" s="108"/>
      <c r="L32" s="108"/>
      <c r="M32" s="108"/>
      <c r="N32" s="274">
        <f>SUM(N26:N31)</f>
        <v>46086</v>
      </c>
      <c r="O32" s="108"/>
      <c r="P32" s="274">
        <f>SUM(P26:P31)</f>
        <v>46086</v>
      </c>
      <c r="Q32" s="45"/>
      <c r="R32" s="45"/>
      <c r="S32" s="45"/>
    </row>
    <row r="33" spans="1:21" s="37" customFormat="1" ht="16.149999999999999" customHeight="1" thickBot="1" x14ac:dyDescent="0.3">
      <c r="A33" s="502" t="s">
        <v>172</v>
      </c>
      <c r="B33" s="503"/>
      <c r="C33" s="327"/>
      <c r="D33" s="328">
        <f>D24+D32</f>
        <v>1111074</v>
      </c>
      <c r="E33" s="327"/>
      <c r="F33" s="328">
        <f>F24+F32</f>
        <v>1109220</v>
      </c>
      <c r="G33" s="327"/>
      <c r="H33" s="328">
        <f>H24+H32</f>
        <v>1162260</v>
      </c>
      <c r="I33" s="328">
        <f>I24+I32</f>
        <v>1166560</v>
      </c>
      <c r="J33" s="329"/>
      <c r="K33" s="330"/>
      <c r="L33" s="330"/>
      <c r="M33" s="330"/>
      <c r="N33" s="328">
        <f>N24+N32</f>
        <v>1174199</v>
      </c>
      <c r="O33" s="329"/>
      <c r="P33" s="331">
        <f>P24+P32</f>
        <v>1075174</v>
      </c>
      <c r="Q33" s="45"/>
      <c r="R33" s="45"/>
      <c r="S33" s="45"/>
    </row>
    <row r="34" spans="1:21" ht="12.65" customHeight="1" thickBot="1" x14ac:dyDescent="0.3"/>
    <row r="35" spans="1:21" s="37" customFormat="1" ht="16.149999999999999" customHeight="1" thickBot="1" x14ac:dyDescent="0.3">
      <c r="A35" s="502" t="s">
        <v>90</v>
      </c>
      <c r="B35" s="503"/>
      <c r="C35" s="253"/>
      <c r="D35" s="276"/>
      <c r="E35" s="253"/>
      <c r="F35" s="276"/>
      <c r="G35" s="253"/>
      <c r="H35" s="276"/>
      <c r="I35" s="276"/>
      <c r="J35" s="276"/>
      <c r="K35" s="276"/>
      <c r="L35" s="276"/>
      <c r="M35" s="276"/>
      <c r="N35" s="276"/>
      <c r="O35" s="276"/>
      <c r="P35" s="277"/>
      <c r="Q35" s="50"/>
      <c r="R35" s="50"/>
      <c r="S35" s="50"/>
    </row>
    <row r="36" spans="1:21" s="37" customFormat="1" ht="13.5" customHeight="1" x14ac:dyDescent="0.25">
      <c r="A36" s="198" t="s">
        <v>133</v>
      </c>
      <c r="B36" s="171" t="s">
        <v>134</v>
      </c>
      <c r="C36" s="41"/>
      <c r="D36" s="380">
        <v>559399</v>
      </c>
      <c r="E36" s="41"/>
      <c r="F36" s="380">
        <v>569356</v>
      </c>
      <c r="G36" s="41"/>
      <c r="H36" s="251">
        <v>565015</v>
      </c>
      <c r="I36" s="251">
        <v>558431</v>
      </c>
      <c r="J36" s="151"/>
      <c r="K36" s="156"/>
      <c r="L36" s="275"/>
      <c r="M36" s="275"/>
      <c r="N36" s="251">
        <v>558431</v>
      </c>
      <c r="O36" s="167"/>
      <c r="P36" s="251">
        <v>558431</v>
      </c>
      <c r="Q36" s="51"/>
      <c r="R36" s="42"/>
      <c r="S36" s="42"/>
    </row>
    <row r="37" spans="1:21" s="37" customFormat="1" ht="13.5" customHeight="1" x14ac:dyDescent="0.25">
      <c r="A37" s="195" t="s">
        <v>135</v>
      </c>
      <c r="B37" s="40" t="s">
        <v>14</v>
      </c>
      <c r="C37" s="41"/>
      <c r="D37" s="384">
        <v>74</v>
      </c>
      <c r="E37" s="47"/>
      <c r="F37" s="384">
        <v>4687</v>
      </c>
      <c r="G37" s="47"/>
      <c r="H37" s="61">
        <v>7866</v>
      </c>
      <c r="I37" s="61">
        <v>7866</v>
      </c>
      <c r="J37" s="151"/>
      <c r="K37" s="156"/>
      <c r="L37" s="113"/>
      <c r="M37" s="112"/>
      <c r="N37" s="61">
        <v>7866</v>
      </c>
      <c r="O37" s="167"/>
      <c r="P37" s="59">
        <v>7866</v>
      </c>
      <c r="Q37" s="51"/>
      <c r="R37" s="42"/>
      <c r="S37" s="42"/>
    </row>
    <row r="38" spans="1:21" s="37" customFormat="1" ht="13.5" customHeight="1" x14ac:dyDescent="0.25">
      <c r="A38" s="198" t="s">
        <v>136</v>
      </c>
      <c r="B38" s="40" t="s">
        <v>19</v>
      </c>
      <c r="C38" s="41"/>
      <c r="D38" s="384">
        <v>233982</v>
      </c>
      <c r="E38" s="47"/>
      <c r="F38" s="384">
        <v>246560</v>
      </c>
      <c r="G38" s="47"/>
      <c r="H38" s="61">
        <v>272741</v>
      </c>
      <c r="I38" s="61">
        <v>276030</v>
      </c>
      <c r="J38" s="151"/>
      <c r="K38" s="156"/>
      <c r="L38" s="113"/>
      <c r="M38" s="112"/>
      <c r="N38" s="61">
        <v>262833</v>
      </c>
      <c r="O38" s="167"/>
      <c r="P38" s="59">
        <v>252925</v>
      </c>
      <c r="Q38" s="51"/>
      <c r="R38" s="42"/>
      <c r="S38" s="42"/>
    </row>
    <row r="39" spans="1:21" s="37" customFormat="1" ht="13.5" customHeight="1" x14ac:dyDescent="0.25">
      <c r="A39" s="195" t="s">
        <v>137</v>
      </c>
      <c r="B39" s="40" t="s">
        <v>138</v>
      </c>
      <c r="C39" s="41"/>
      <c r="D39" s="384">
        <v>27268</v>
      </c>
      <c r="E39" s="47"/>
      <c r="F39" s="384">
        <v>39041</v>
      </c>
      <c r="G39" s="47"/>
      <c r="H39" s="61">
        <v>40202</v>
      </c>
      <c r="I39" s="61">
        <v>40202</v>
      </c>
      <c r="J39" s="151"/>
      <c r="K39" s="156"/>
      <c r="L39" s="113"/>
      <c r="M39" s="112"/>
      <c r="N39" s="61">
        <v>40202</v>
      </c>
      <c r="O39" s="167"/>
      <c r="P39" s="59">
        <v>40202</v>
      </c>
      <c r="Q39" s="51"/>
      <c r="R39" s="42"/>
      <c r="S39" s="42"/>
    </row>
    <row r="40" spans="1:21" s="37" customFormat="1" ht="13.5" customHeight="1" x14ac:dyDescent="0.25">
      <c r="A40" s="198" t="s">
        <v>139</v>
      </c>
      <c r="B40" s="40" t="s">
        <v>140</v>
      </c>
      <c r="C40" s="41"/>
      <c r="D40" s="384">
        <v>49888</v>
      </c>
      <c r="E40" s="47"/>
      <c r="F40" s="384">
        <v>51386</v>
      </c>
      <c r="G40" s="47"/>
      <c r="H40" s="61">
        <v>51386</v>
      </c>
      <c r="I40" s="61">
        <v>51386</v>
      </c>
      <c r="J40" s="151"/>
      <c r="K40" s="156"/>
      <c r="L40" s="113"/>
      <c r="M40" s="112"/>
      <c r="N40" s="61">
        <v>51386</v>
      </c>
      <c r="O40" s="167"/>
      <c r="P40" s="59">
        <v>51386</v>
      </c>
      <c r="Q40" s="51"/>
      <c r="R40" s="42"/>
      <c r="S40" s="42"/>
    </row>
    <row r="41" spans="1:21" s="37" customFormat="1" ht="13.5" customHeight="1" x14ac:dyDescent="0.25">
      <c r="A41" s="195" t="s">
        <v>160</v>
      </c>
      <c r="B41" s="40" t="s">
        <v>1</v>
      </c>
      <c r="C41" s="41"/>
      <c r="D41" s="384">
        <v>5465</v>
      </c>
      <c r="E41" s="47"/>
      <c r="F41" s="384">
        <v>5476</v>
      </c>
      <c r="G41" s="47"/>
      <c r="H41" s="61">
        <v>6115</v>
      </c>
      <c r="I41" s="61">
        <v>6115</v>
      </c>
      <c r="J41" s="151"/>
      <c r="K41" s="156"/>
      <c r="L41" s="113"/>
      <c r="M41" s="112"/>
      <c r="N41" s="61">
        <v>6115</v>
      </c>
      <c r="O41" s="167"/>
      <c r="P41" s="59">
        <v>6115</v>
      </c>
      <c r="Q41" s="51"/>
      <c r="R41" s="42"/>
      <c r="S41" s="42"/>
      <c r="T41" s="172"/>
    </row>
    <row r="42" spans="1:21" s="37" customFormat="1" ht="13.5" customHeight="1" thickBot="1" x14ac:dyDescent="0.3">
      <c r="A42" s="198" t="s">
        <v>141</v>
      </c>
      <c r="B42" s="40" t="s">
        <v>142</v>
      </c>
      <c r="C42" s="41"/>
      <c r="D42" s="385">
        <v>14964</v>
      </c>
      <c r="E42" s="47"/>
      <c r="F42" s="385">
        <v>10054</v>
      </c>
      <c r="G42" s="47"/>
      <c r="H42" s="62">
        <v>12840</v>
      </c>
      <c r="I42" s="278">
        <f>IF($H$2="current budget",0,H42+Notes!H63)</f>
        <v>0</v>
      </c>
      <c r="J42" s="151"/>
      <c r="K42" s="156"/>
      <c r="L42" s="113"/>
      <c r="M42" s="112"/>
      <c r="N42" s="278">
        <f>IF($H$2="current budget",H42+Notes!I63,I42+Notes!I63)</f>
        <v>12840</v>
      </c>
      <c r="O42" s="167"/>
      <c r="P42" s="278">
        <f>N42+Notes!J63</f>
        <v>12840</v>
      </c>
      <c r="Q42" s="45"/>
      <c r="R42" s="46"/>
      <c r="S42" s="46"/>
      <c r="T42" s="172"/>
    </row>
    <row r="43" spans="1:21" s="37" customFormat="1" ht="13.5" thickBot="1" x14ac:dyDescent="0.35">
      <c r="A43" s="196" t="s">
        <v>143</v>
      </c>
      <c r="B43" s="164"/>
      <c r="C43" s="47"/>
      <c r="D43" s="272">
        <f t="shared" ref="D43:F43" si="0">SUM(D36:D42)</f>
        <v>891040</v>
      </c>
      <c r="E43" s="47"/>
      <c r="F43" s="272">
        <f t="shared" si="0"/>
        <v>926560</v>
      </c>
      <c r="G43" s="47"/>
      <c r="H43" s="272">
        <f t="shared" ref="H43:S43" si="1">SUM(H36:H42)</f>
        <v>956165</v>
      </c>
      <c r="I43" s="272">
        <f t="shared" si="1"/>
        <v>940030</v>
      </c>
      <c r="J43" s="80"/>
      <c r="K43" s="157"/>
      <c r="L43" s="111"/>
      <c r="M43" s="65"/>
      <c r="N43" s="273">
        <f t="shared" si="1"/>
        <v>939673</v>
      </c>
      <c r="O43" s="169"/>
      <c r="P43" s="273">
        <f t="shared" si="1"/>
        <v>929765</v>
      </c>
      <c r="Q43" s="56">
        <f t="shared" si="1"/>
        <v>0</v>
      </c>
      <c r="R43" s="56">
        <f t="shared" si="1"/>
        <v>0</v>
      </c>
      <c r="S43" s="56">
        <f t="shared" si="1"/>
        <v>0</v>
      </c>
      <c r="T43" s="172"/>
    </row>
    <row r="44" spans="1:21" s="37" customFormat="1" ht="6.75" customHeight="1" x14ac:dyDescent="0.25">
      <c r="A44" s="150"/>
      <c r="B44" s="150"/>
      <c r="C44" s="150"/>
      <c r="D44" s="50"/>
      <c r="E44" s="150"/>
      <c r="F44" s="50"/>
      <c r="G44" s="150"/>
      <c r="H44" s="50"/>
      <c r="I44" s="50"/>
      <c r="J44" s="150"/>
      <c r="K44" s="158"/>
      <c r="L44" s="52"/>
      <c r="M44" s="52"/>
      <c r="N44" s="50"/>
      <c r="O44" s="158"/>
      <c r="P44" s="50"/>
      <c r="Q44" s="52"/>
      <c r="R44" s="52"/>
      <c r="S44" s="52"/>
      <c r="T44" s="172"/>
    </row>
    <row r="45" spans="1:21" s="37" customFormat="1" ht="13.5" customHeight="1" x14ac:dyDescent="0.25">
      <c r="A45" s="195" t="s">
        <v>144</v>
      </c>
      <c r="B45" s="40" t="s">
        <v>155</v>
      </c>
      <c r="C45" s="41"/>
      <c r="D45" s="386">
        <v>36621</v>
      </c>
      <c r="E45" s="358"/>
      <c r="F45" s="386">
        <v>24592</v>
      </c>
      <c r="G45" s="358"/>
      <c r="H45" s="60">
        <v>29145</v>
      </c>
      <c r="I45" s="201">
        <f>IF($H$2="current budget",0,H45+Notes!H68)</f>
        <v>0</v>
      </c>
      <c r="J45" s="151"/>
      <c r="K45" s="159"/>
      <c r="L45" s="113"/>
      <c r="M45" s="112"/>
      <c r="N45" s="201">
        <f>IF($H$2="current budget",H45+Notes!I68,I45+Notes!I68)</f>
        <v>29145</v>
      </c>
      <c r="O45" s="167"/>
      <c r="P45" s="201">
        <f>N45+Notes!J68</f>
        <v>29145</v>
      </c>
      <c r="Q45" s="42"/>
      <c r="R45" s="42"/>
      <c r="S45" s="42"/>
      <c r="T45" s="172"/>
    </row>
    <row r="46" spans="1:21" s="37" customFormat="1" ht="13.5" customHeight="1" x14ac:dyDescent="0.25">
      <c r="A46" s="195" t="s">
        <v>145</v>
      </c>
      <c r="B46" s="40" t="s">
        <v>146</v>
      </c>
      <c r="C46" s="41"/>
      <c r="D46" s="386">
        <v>14346</v>
      </c>
      <c r="E46" s="358"/>
      <c r="F46" s="386">
        <v>8944</v>
      </c>
      <c r="G46" s="358"/>
      <c r="H46" s="60">
        <v>10100</v>
      </c>
      <c r="I46" s="201">
        <f>IF($H$2="current budget",0,H46+Notes!H74)</f>
        <v>0</v>
      </c>
      <c r="J46" s="151"/>
      <c r="K46" s="159"/>
      <c r="L46" s="113"/>
      <c r="M46" s="112"/>
      <c r="N46" s="201">
        <f>IF($H$2="current budget",H46+Notes!I74,I46+Notes!I74)</f>
        <v>10100</v>
      </c>
      <c r="O46" s="167"/>
      <c r="P46" s="201">
        <f>N46+Notes!J74</f>
        <v>10100</v>
      </c>
      <c r="Q46" s="42"/>
      <c r="R46" s="42"/>
      <c r="S46" s="42"/>
      <c r="T46" s="172"/>
    </row>
    <row r="47" spans="1:21" s="37" customFormat="1" ht="13.5" customHeight="1" x14ac:dyDescent="0.25">
      <c r="A47" s="195" t="s">
        <v>147</v>
      </c>
      <c r="B47" s="40" t="s">
        <v>148</v>
      </c>
      <c r="C47" s="41"/>
      <c r="D47" s="386">
        <v>60056</v>
      </c>
      <c r="E47" s="358"/>
      <c r="F47" s="386">
        <v>26650</v>
      </c>
      <c r="G47" s="358"/>
      <c r="H47" s="60">
        <v>44105</v>
      </c>
      <c r="I47" s="201">
        <f>IF($H$2="current budget",0,H47+Notes!H79)</f>
        <v>0</v>
      </c>
      <c r="J47" s="151"/>
      <c r="K47" s="159"/>
      <c r="L47" s="113"/>
      <c r="M47" s="112"/>
      <c r="N47" s="201">
        <f>IF($H$2="current budget",H47+Notes!I79,I47+Notes!I79)</f>
        <v>44105</v>
      </c>
      <c r="O47" s="167"/>
      <c r="P47" s="201">
        <f>N47+Notes!J79</f>
        <v>44105</v>
      </c>
      <c r="Q47" s="42"/>
      <c r="R47" s="42"/>
      <c r="S47" s="42"/>
      <c r="T47" s="172"/>
      <c r="U47" s="150"/>
    </row>
    <row r="48" spans="1:21" s="37" customFormat="1" ht="13.5" customHeight="1" x14ac:dyDescent="0.25">
      <c r="A48" s="195" t="s">
        <v>149</v>
      </c>
      <c r="B48" s="40" t="s">
        <v>150</v>
      </c>
      <c r="C48" s="41"/>
      <c r="D48" s="386">
        <v>13703</v>
      </c>
      <c r="E48" s="358"/>
      <c r="F48" s="386">
        <v>28740</v>
      </c>
      <c r="G48" s="358"/>
      <c r="H48" s="60">
        <v>20552</v>
      </c>
      <c r="I48" s="201">
        <f>IF($H$2="current budget",0,H48+Notes!H85)</f>
        <v>0</v>
      </c>
      <c r="J48" s="151"/>
      <c r="K48" s="159"/>
      <c r="L48" s="113"/>
      <c r="M48" s="112"/>
      <c r="N48" s="201">
        <f>IF($H$2="current budget",H48+Notes!I85,I48+Notes!I85)</f>
        <v>20552</v>
      </c>
      <c r="O48" s="167"/>
      <c r="P48" s="201">
        <f>N48+Notes!J85</f>
        <v>20552</v>
      </c>
      <c r="Q48" s="42"/>
      <c r="R48" s="42"/>
      <c r="S48" s="42"/>
      <c r="T48" s="172"/>
    </row>
    <row r="49" spans="1:20" s="37" customFormat="1" ht="13.5" customHeight="1" x14ac:dyDescent="0.25">
      <c r="A49" s="195" t="s">
        <v>151</v>
      </c>
      <c r="B49" s="40" t="s">
        <v>152</v>
      </c>
      <c r="C49" s="41"/>
      <c r="D49" s="386">
        <v>12181</v>
      </c>
      <c r="E49" s="358"/>
      <c r="F49" s="386">
        <v>12129</v>
      </c>
      <c r="G49" s="358"/>
      <c r="H49" s="60">
        <v>10652</v>
      </c>
      <c r="I49" s="201">
        <f>IF($H$2="current budget",0,H49+Notes!H91)</f>
        <v>0</v>
      </c>
      <c r="J49" s="151"/>
      <c r="K49" s="159"/>
      <c r="L49" s="113"/>
      <c r="M49" s="112"/>
      <c r="N49" s="201">
        <f>IF($H$2="current budget",H49+Notes!I91,I49+Notes!I91)</f>
        <v>10652</v>
      </c>
      <c r="O49" s="167"/>
      <c r="P49" s="201">
        <f>N49+Notes!J91</f>
        <v>10652</v>
      </c>
      <c r="Q49" s="42"/>
      <c r="R49" s="42"/>
      <c r="S49" s="42"/>
      <c r="T49" s="172"/>
    </row>
    <row r="50" spans="1:20" s="37" customFormat="1" ht="13.5" customHeight="1" x14ac:dyDescent="0.25">
      <c r="A50" s="195" t="s">
        <v>153</v>
      </c>
      <c r="B50" s="40" t="s">
        <v>154</v>
      </c>
      <c r="C50" s="41"/>
      <c r="D50" s="387"/>
      <c r="E50" s="358"/>
      <c r="F50" s="387"/>
      <c r="G50" s="358"/>
      <c r="H50" s="66"/>
      <c r="I50" s="201">
        <f>IF($H$2="current budget",0,H50+Notes!H97)</f>
        <v>0</v>
      </c>
      <c r="J50" s="151"/>
      <c r="K50" s="159"/>
      <c r="L50" s="113"/>
      <c r="M50" s="112"/>
      <c r="N50" s="201">
        <f>IF($H$2="current budget",H50+Notes!I97,I50+Notes!I97)</f>
        <v>0</v>
      </c>
      <c r="O50" s="167"/>
      <c r="P50" s="201">
        <f>N50+Notes!J97</f>
        <v>0</v>
      </c>
      <c r="Q50" s="48"/>
      <c r="R50" s="48"/>
      <c r="S50" s="48"/>
    </row>
    <row r="51" spans="1:20" s="37" customFormat="1" ht="13.5" customHeight="1" x14ac:dyDescent="0.25">
      <c r="A51" s="195" t="s">
        <v>156</v>
      </c>
      <c r="B51" s="40" t="s">
        <v>157</v>
      </c>
      <c r="C51" s="41"/>
      <c r="D51" s="387">
        <v>42923</v>
      </c>
      <c r="E51" s="358"/>
      <c r="F51" s="387">
        <v>39719</v>
      </c>
      <c r="G51" s="358"/>
      <c r="H51" s="66">
        <v>54053</v>
      </c>
      <c r="I51" s="201">
        <f>IF($H$2="current budget",0,H51+Notes!H103)</f>
        <v>0</v>
      </c>
      <c r="J51" s="151"/>
      <c r="K51" s="159"/>
      <c r="L51" s="113"/>
      <c r="M51" s="112"/>
      <c r="N51" s="201">
        <f>IF($H$2="current budget",H51+Notes!I103,I51+Notes!I103)</f>
        <v>54053</v>
      </c>
      <c r="O51" s="167"/>
      <c r="P51" s="201">
        <f>N51+Notes!J103</f>
        <v>54053</v>
      </c>
      <c r="Q51" s="48"/>
      <c r="R51" s="48"/>
      <c r="S51" s="48"/>
    </row>
    <row r="52" spans="1:20" s="37" customFormat="1" ht="13.5" customHeight="1" x14ac:dyDescent="0.25">
      <c r="A52" s="195" t="s">
        <v>158</v>
      </c>
      <c r="B52" s="40" t="s">
        <v>162</v>
      </c>
      <c r="C52" s="41"/>
      <c r="D52" s="387"/>
      <c r="E52" s="358"/>
      <c r="F52" s="387"/>
      <c r="G52" s="358"/>
      <c r="H52" s="66"/>
      <c r="I52" s="201">
        <f>IF($H$2="current budget",0,H52+Notes!H109)</f>
        <v>0</v>
      </c>
      <c r="J52" s="151"/>
      <c r="K52" s="159"/>
      <c r="L52" s="113"/>
      <c r="M52" s="112"/>
      <c r="N52" s="201">
        <f>IF($H$2="current budget",H52+Notes!I109,I52+Notes!I109)</f>
        <v>0</v>
      </c>
      <c r="O52" s="167"/>
      <c r="P52" s="201">
        <f>N52+Notes!J109</f>
        <v>0</v>
      </c>
      <c r="Q52" s="48"/>
      <c r="R52" s="48"/>
      <c r="S52" s="48"/>
    </row>
    <row r="53" spans="1:20" s="37" customFormat="1" ht="13.5" customHeight="1" x14ac:dyDescent="0.25">
      <c r="A53" s="195" t="s">
        <v>159</v>
      </c>
      <c r="B53" s="40" t="s">
        <v>163</v>
      </c>
      <c r="C53" s="41"/>
      <c r="D53" s="387">
        <v>42241</v>
      </c>
      <c r="E53" s="358"/>
      <c r="F53" s="387">
        <v>36095</v>
      </c>
      <c r="G53" s="358"/>
      <c r="H53" s="66">
        <v>33279</v>
      </c>
      <c r="I53" s="201">
        <f>IF($H$2="current budget",0,H53+Notes!H115)</f>
        <v>0</v>
      </c>
      <c r="J53" s="151"/>
      <c r="K53" s="159"/>
      <c r="L53" s="113"/>
      <c r="M53" s="112"/>
      <c r="N53" s="201">
        <f>IF($H$2="current budget",H53+Notes!I115,I53+Notes!I115)</f>
        <v>33279</v>
      </c>
      <c r="O53" s="167"/>
      <c r="P53" s="201">
        <f>N53+Notes!J115</f>
        <v>33279</v>
      </c>
      <c r="Q53" s="48"/>
      <c r="R53" s="48"/>
      <c r="S53" s="48"/>
    </row>
    <row r="54" spans="1:20" s="37" customFormat="1" ht="13.5" customHeight="1" x14ac:dyDescent="0.25">
      <c r="A54" s="195" t="s">
        <v>261</v>
      </c>
      <c r="B54" s="40" t="s">
        <v>262</v>
      </c>
      <c r="C54" s="41"/>
      <c r="D54" s="387"/>
      <c r="E54" s="358"/>
      <c r="F54" s="387"/>
      <c r="G54" s="358"/>
      <c r="H54" s="66"/>
      <c r="I54" s="201">
        <f>IF($H$2="current budget",0,H54+Notes!H121)</f>
        <v>0</v>
      </c>
      <c r="J54" s="151"/>
      <c r="K54" s="159"/>
      <c r="L54" s="426"/>
      <c r="M54" s="427"/>
      <c r="N54" s="201">
        <f>IF($H$2="current budget",H54+Notes!I121,I54+Notes!I121)</f>
        <v>0</v>
      </c>
      <c r="O54" s="167"/>
      <c r="P54" s="201">
        <f>N54+Notes!J121</f>
        <v>0</v>
      </c>
      <c r="Q54" s="48"/>
      <c r="R54" s="48"/>
      <c r="S54" s="48"/>
    </row>
    <row r="55" spans="1:20" s="37" customFormat="1" ht="13.5" customHeight="1" x14ac:dyDescent="0.25">
      <c r="A55" s="195" t="s">
        <v>164</v>
      </c>
      <c r="B55" s="40" t="s">
        <v>165</v>
      </c>
      <c r="C55" s="41"/>
      <c r="D55" s="382"/>
      <c r="E55" s="41"/>
      <c r="F55" s="382"/>
      <c r="G55" s="41"/>
      <c r="H55" s="77"/>
      <c r="I55" s="77"/>
      <c r="J55" s="151"/>
      <c r="K55" s="159"/>
      <c r="L55" s="109"/>
      <c r="M55" s="109"/>
      <c r="N55" s="77"/>
      <c r="O55" s="167"/>
      <c r="P55" s="77"/>
      <c r="Q55" s="48"/>
      <c r="R55" s="48"/>
      <c r="S55" s="48"/>
    </row>
    <row r="56" spans="1:20" s="37" customFormat="1" ht="13.5" customHeight="1" thickBot="1" x14ac:dyDescent="0.3">
      <c r="A56" s="195" t="s">
        <v>166</v>
      </c>
      <c r="B56" s="40" t="s">
        <v>167</v>
      </c>
      <c r="C56" s="47"/>
      <c r="D56" s="381"/>
      <c r="E56" s="47"/>
      <c r="F56" s="381"/>
      <c r="G56" s="47"/>
      <c r="H56" s="59"/>
      <c r="I56" s="59"/>
      <c r="J56" s="151"/>
      <c r="K56" s="159"/>
      <c r="L56" s="76"/>
      <c r="M56" s="76"/>
      <c r="N56" s="59"/>
      <c r="O56" s="167"/>
      <c r="P56" s="59"/>
      <c r="Q56" s="45"/>
      <c r="R56" s="45"/>
      <c r="S56" s="45"/>
    </row>
    <row r="57" spans="1:20" s="37" customFormat="1" ht="13.5" hidden="1" customHeight="1" x14ac:dyDescent="0.25">
      <c r="A57" s="195"/>
      <c r="B57" s="40"/>
      <c r="C57" s="47"/>
      <c r="D57" s="59"/>
      <c r="E57" s="47"/>
      <c r="F57" s="59"/>
      <c r="G57" s="47"/>
      <c r="H57" s="59"/>
      <c r="I57" s="43"/>
      <c r="J57" s="151"/>
      <c r="K57" s="159"/>
      <c r="L57" s="113"/>
      <c r="M57" s="112"/>
      <c r="N57" s="43">
        <f>IF($H$2="current budget",M57,L57)</f>
        <v>0</v>
      </c>
      <c r="O57" s="167"/>
      <c r="P57" s="43"/>
      <c r="Q57" s="45"/>
      <c r="R57" s="45"/>
      <c r="S57" s="45"/>
    </row>
    <row r="58" spans="1:20" s="37" customFormat="1" ht="13.5" hidden="1" customHeight="1" thickBot="1" x14ac:dyDescent="0.3">
      <c r="A58" s="195"/>
      <c r="B58" s="40"/>
      <c r="C58" s="47"/>
      <c r="D58" s="77"/>
      <c r="E58" s="47"/>
      <c r="F58" s="77"/>
      <c r="G58" s="47"/>
      <c r="H58" s="77"/>
      <c r="I58" s="49"/>
      <c r="J58" s="151"/>
      <c r="K58" s="159"/>
      <c r="L58" s="113"/>
      <c r="M58" s="112"/>
      <c r="N58" s="49">
        <f>IF($H$2="current budget",M58,L58)</f>
        <v>0</v>
      </c>
      <c r="O58" s="167"/>
      <c r="P58" s="49"/>
      <c r="Q58" s="45"/>
      <c r="R58" s="45"/>
      <c r="S58" s="45"/>
    </row>
    <row r="59" spans="1:20" s="37" customFormat="1" ht="13.5" thickBot="1" x14ac:dyDescent="0.35">
      <c r="A59" s="196" t="s">
        <v>168</v>
      </c>
      <c r="B59" s="164"/>
      <c r="C59" s="47"/>
      <c r="D59" s="272">
        <f>SUM(D45:D58)</f>
        <v>222071</v>
      </c>
      <c r="E59" s="47"/>
      <c r="F59" s="272">
        <f>SUM(F45:F58)</f>
        <v>176869</v>
      </c>
      <c r="G59" s="47"/>
      <c r="H59" s="272">
        <f>SUM(H45:H58)</f>
        <v>201886</v>
      </c>
      <c r="I59" s="272">
        <f>SUM(I45:I58)</f>
        <v>0</v>
      </c>
      <c r="J59" s="80"/>
      <c r="K59" s="157"/>
      <c r="L59" s="137"/>
      <c r="M59" s="279"/>
      <c r="N59" s="273">
        <f>SUM(N45:N58)</f>
        <v>201886</v>
      </c>
      <c r="O59" s="169"/>
      <c r="P59" s="273">
        <f>SUM(P45:P58)</f>
        <v>201886</v>
      </c>
      <c r="Q59" s="56">
        <f>SUM(Q45:Q55)</f>
        <v>0</v>
      </c>
      <c r="R59" s="56">
        <f>SUM(R45:R55)</f>
        <v>0</v>
      </c>
      <c r="S59" s="56">
        <f>SUM(S45:S55)</f>
        <v>0</v>
      </c>
    </row>
    <row r="60" spans="1:20" s="150" customFormat="1" ht="6" customHeight="1" thickBot="1" x14ac:dyDescent="0.3">
      <c r="K60" s="158"/>
      <c r="L60" s="53"/>
      <c r="M60" s="53"/>
      <c r="O60" s="158"/>
      <c r="Q60" s="53"/>
      <c r="R60" s="53"/>
      <c r="S60" s="53"/>
    </row>
    <row r="61" spans="1:20" s="37" customFormat="1" ht="16.149999999999999" customHeight="1" thickBot="1" x14ac:dyDescent="0.4">
      <c r="A61" s="280" t="s">
        <v>169</v>
      </c>
      <c r="B61" s="335"/>
      <c r="C61" s="276"/>
      <c r="D61" s="332">
        <f>SUM(D43+D59)</f>
        <v>1113111</v>
      </c>
      <c r="E61" s="276"/>
      <c r="F61" s="332">
        <f>SUM(F43+F59)</f>
        <v>1103429</v>
      </c>
      <c r="G61" s="276"/>
      <c r="H61" s="332">
        <f>SUM(H43+H59)</f>
        <v>1158051</v>
      </c>
      <c r="I61" s="332">
        <f>SUM(I43+I59)</f>
        <v>940030</v>
      </c>
      <c r="J61" s="333"/>
      <c r="K61" s="333"/>
      <c r="L61" s="333"/>
      <c r="M61" s="333"/>
      <c r="N61" s="332">
        <f>SUM(N43+N59)</f>
        <v>1141559</v>
      </c>
      <c r="O61" s="332"/>
      <c r="P61" s="334">
        <f>SUM(P43+P59)</f>
        <v>1131651</v>
      </c>
      <c r="Q61" s="56">
        <f>SUM(Q43+Q59)</f>
        <v>0</v>
      </c>
      <c r="R61" s="56">
        <f>SUM(R43+R59)</f>
        <v>0</v>
      </c>
      <c r="S61" s="56">
        <f>SUM(S43+S59)</f>
        <v>0</v>
      </c>
    </row>
    <row r="62" spans="1:20" s="37" customFormat="1" ht="13.5" thickBot="1" x14ac:dyDescent="0.35">
      <c r="B62" s="250"/>
      <c r="C62" s="150"/>
      <c r="D62" s="79"/>
      <c r="E62" s="150"/>
      <c r="F62" s="79"/>
      <c r="G62" s="150"/>
      <c r="H62" s="79"/>
      <c r="I62" s="79"/>
      <c r="J62" s="80"/>
      <c r="K62" s="80"/>
      <c r="L62" s="80"/>
      <c r="M62" s="80"/>
      <c r="N62" s="79"/>
      <c r="O62" s="169"/>
      <c r="P62" s="79"/>
      <c r="Q62" s="79"/>
      <c r="R62" s="79"/>
      <c r="S62" s="79"/>
    </row>
    <row r="63" spans="1:20" s="37" customFormat="1" ht="16.149999999999999" customHeight="1" thickBot="1" x14ac:dyDescent="0.3">
      <c r="A63" s="502" t="s">
        <v>170</v>
      </c>
      <c r="B63" s="503"/>
      <c r="C63" s="253"/>
      <c r="D63" s="276"/>
      <c r="E63" s="253"/>
      <c r="F63" s="276"/>
      <c r="G63" s="253"/>
      <c r="H63" s="276"/>
      <c r="I63" s="276"/>
      <c r="J63" s="276"/>
      <c r="K63" s="276"/>
      <c r="L63" s="276"/>
      <c r="M63" s="276"/>
      <c r="N63" s="276"/>
      <c r="O63" s="276"/>
      <c r="P63" s="277"/>
      <c r="Q63" s="50"/>
      <c r="R63" s="50"/>
      <c r="S63" s="50"/>
    </row>
    <row r="64" spans="1:20" ht="14.5" x14ac:dyDescent="0.25">
      <c r="A64" s="281" t="s">
        <v>256</v>
      </c>
      <c r="D64" s="285"/>
      <c r="F64" s="360">
        <f>D66</f>
        <v>-2037</v>
      </c>
      <c r="H64" s="360">
        <f>F66</f>
        <v>3754</v>
      </c>
      <c r="I64" s="360">
        <f>F66</f>
        <v>3754</v>
      </c>
      <c r="N64" s="287">
        <f>IF(H2="Projected yr end", I66,H66)</f>
        <v>7963</v>
      </c>
      <c r="P64" s="286">
        <f>N66</f>
        <v>40603</v>
      </c>
    </row>
    <row r="65" spans="1:19" ht="13" thickBot="1" x14ac:dyDescent="0.3">
      <c r="A65" s="281" t="s">
        <v>171</v>
      </c>
      <c r="D65" s="284">
        <f>D33-D61</f>
        <v>-2037</v>
      </c>
      <c r="F65" s="284">
        <f>F33-F61</f>
        <v>5791</v>
      </c>
      <c r="H65" s="284">
        <f>H33-H61</f>
        <v>4209</v>
      </c>
      <c r="I65" s="284">
        <f>I33-I61</f>
        <v>226530</v>
      </c>
      <c r="N65" s="284">
        <f>N33-N61</f>
        <v>32640</v>
      </c>
      <c r="P65" s="284">
        <f>P33-P61</f>
        <v>-56477</v>
      </c>
    </row>
    <row r="66" spans="1:19" ht="16" thickBot="1" x14ac:dyDescent="0.4">
      <c r="A66" s="336" t="s">
        <v>257</v>
      </c>
      <c r="B66" s="337"/>
      <c r="C66" s="338"/>
      <c r="D66" s="338">
        <f>SUM(D64:D65)</f>
        <v>-2037</v>
      </c>
      <c r="E66" s="338"/>
      <c r="F66" s="338">
        <f>SUM(F64:F65)</f>
        <v>3754</v>
      </c>
      <c r="G66" s="338"/>
      <c r="H66" s="338">
        <f>SUM(H64:H65)</f>
        <v>7963</v>
      </c>
      <c r="I66" s="338">
        <f>SUM(I64:I65)</f>
        <v>230284</v>
      </c>
      <c r="J66" s="338"/>
      <c r="K66" s="338"/>
      <c r="L66" s="338"/>
      <c r="M66" s="338"/>
      <c r="N66" s="338">
        <f>SUM(N64:N65)</f>
        <v>40603</v>
      </c>
      <c r="O66" s="338"/>
      <c r="P66" s="339">
        <f>SUM(P64:P65)</f>
        <v>-15874</v>
      </c>
    </row>
    <row r="67" spans="1:19" s="289" customFormat="1" ht="12.65" customHeight="1" thickBot="1" x14ac:dyDescent="0.35">
      <c r="A67" s="304"/>
      <c r="B67" s="304"/>
      <c r="C67" s="306"/>
      <c r="D67" s="307"/>
      <c r="E67" s="306"/>
      <c r="F67" s="307"/>
      <c r="G67" s="306"/>
      <c r="H67" s="307"/>
      <c r="I67" s="307"/>
      <c r="J67" s="304"/>
      <c r="K67" s="304"/>
      <c r="L67" s="304"/>
      <c r="M67" s="304"/>
      <c r="N67" s="307"/>
      <c r="O67" s="304"/>
      <c r="P67" s="308"/>
    </row>
    <row r="68" spans="1:19" s="432" customFormat="1" ht="16" customHeight="1" x14ac:dyDescent="0.25">
      <c r="A68" s="500" t="s">
        <v>285</v>
      </c>
      <c r="B68" s="501"/>
      <c r="C68" s="430"/>
      <c r="D68" s="461">
        <f>D66/D10</f>
        <v>-1.8333612342652246E-3</v>
      </c>
      <c r="E68" s="462"/>
      <c r="F68" s="461">
        <f>F66/F10</f>
        <v>3.9572065115759357E-3</v>
      </c>
      <c r="G68" s="462"/>
      <c r="H68" s="461">
        <f>H66/H10</f>
        <v>8.1237693963538433E-3</v>
      </c>
      <c r="I68" s="461">
        <f>I66/I10</f>
        <v>0.23493333061282787</v>
      </c>
      <c r="J68" s="463"/>
      <c r="K68" s="463"/>
      <c r="L68" s="463"/>
      <c r="M68" s="463"/>
      <c r="N68" s="461">
        <f>N66/N10</f>
        <v>4.0602390964135537E-2</v>
      </c>
      <c r="O68" s="463"/>
      <c r="P68" s="461">
        <f>P66/P10</f>
        <v>-1.7618397540483246E-2</v>
      </c>
      <c r="Q68" s="431"/>
      <c r="R68" s="431"/>
      <c r="S68" s="431"/>
    </row>
    <row r="69" spans="1:19" s="289" customFormat="1" ht="12.65" customHeight="1" thickBot="1" x14ac:dyDescent="0.35">
      <c r="A69" s="304"/>
      <c r="B69" s="304"/>
      <c r="C69" s="306"/>
      <c r="D69" s="307"/>
      <c r="E69" s="306"/>
      <c r="F69" s="307"/>
      <c r="G69" s="306"/>
      <c r="H69" s="307"/>
      <c r="I69" s="307"/>
      <c r="J69" s="304"/>
      <c r="K69" s="304"/>
      <c r="L69" s="304"/>
      <c r="M69" s="304"/>
      <c r="N69" s="307"/>
      <c r="O69" s="304"/>
      <c r="P69" s="308"/>
    </row>
    <row r="70" spans="1:19" s="283" customFormat="1" ht="16" thickBot="1" x14ac:dyDescent="0.4">
      <c r="A70" s="290" t="s">
        <v>286</v>
      </c>
      <c r="B70" s="291"/>
      <c r="C70" s="292"/>
      <c r="D70" s="293"/>
      <c r="E70" s="292"/>
      <c r="F70" s="293"/>
      <c r="G70" s="292"/>
      <c r="H70" s="293"/>
      <c r="I70" s="293"/>
      <c r="J70" s="293"/>
      <c r="K70" s="294"/>
      <c r="L70" s="294"/>
      <c r="M70" s="294"/>
      <c r="N70" s="293"/>
      <c r="O70" s="294"/>
      <c r="P70" s="295"/>
      <c r="Q70" s="107"/>
      <c r="R70" s="107"/>
      <c r="S70" s="107"/>
    </row>
    <row r="71" spans="1:19" s="54" customFormat="1" ht="14.5" customHeight="1" x14ac:dyDescent="0.35">
      <c r="A71" s="310" t="s">
        <v>178</v>
      </c>
      <c r="B71" s="311"/>
      <c r="C71" s="305"/>
      <c r="D71" s="433">
        <f>(D43+D52)/D33</f>
        <v>0.80196278555703759</v>
      </c>
      <c r="E71" s="305"/>
      <c r="F71" s="433">
        <f>(F43+F52)/F33</f>
        <v>0.83532572438289965</v>
      </c>
      <c r="G71" s="305"/>
      <c r="H71" s="433">
        <f>(H43+H52)/H33</f>
        <v>0.82267736995164598</v>
      </c>
      <c r="I71" s="433">
        <f>(I43+I52)/I33</f>
        <v>0.80581367439308738</v>
      </c>
      <c r="J71" s="305"/>
      <c r="K71" s="312"/>
      <c r="L71" s="312"/>
      <c r="M71" s="312"/>
      <c r="N71" s="433">
        <f>(N43+N52)/N33</f>
        <v>0.8002672460119622</v>
      </c>
      <c r="O71" s="312"/>
      <c r="P71" s="464">
        <f>(P43+P52)/P33</f>
        <v>0.86475770433436816</v>
      </c>
      <c r="Q71" s="107"/>
      <c r="R71" s="107"/>
      <c r="S71" s="107"/>
    </row>
    <row r="72" spans="1:19" ht="9" customHeight="1" x14ac:dyDescent="0.25">
      <c r="A72" s="465"/>
      <c r="B72" s="69"/>
      <c r="C72" s="69"/>
      <c r="D72" s="361"/>
      <c r="E72" s="69"/>
      <c r="F72" s="361"/>
      <c r="G72" s="69"/>
      <c r="H72" s="361"/>
      <c r="I72" s="69"/>
      <c r="J72" s="361"/>
      <c r="L72" s="69"/>
      <c r="M72" s="69"/>
      <c r="N72" s="69"/>
      <c r="O72" s="361"/>
      <c r="P72" s="322"/>
    </row>
    <row r="73" spans="1:19" s="54" customFormat="1" ht="14.5" customHeight="1" x14ac:dyDescent="0.35">
      <c r="A73" s="313" t="s">
        <v>179</v>
      </c>
      <c r="B73" s="282"/>
      <c r="C73" s="283"/>
      <c r="D73" s="320">
        <f>(D36+D37+D52)/D33</f>
        <v>0.50354251832011188</v>
      </c>
      <c r="E73" s="283"/>
      <c r="F73" s="320">
        <f>(F36+F37+F52)/F33</f>
        <v>0.51751951822001041</v>
      </c>
      <c r="G73" s="283"/>
      <c r="H73" s="320">
        <f>(H36+H37+H52)/H33</f>
        <v>0.49290262075611307</v>
      </c>
      <c r="I73" s="320">
        <f>(I36+I37+I52)/I33</f>
        <v>0.48544181182279522</v>
      </c>
      <c r="J73" s="283"/>
      <c r="K73" s="309"/>
      <c r="L73" s="309"/>
      <c r="M73" s="309"/>
      <c r="N73" s="320">
        <f>(N36+N37+N52)/N33</f>
        <v>0.48228366741923645</v>
      </c>
      <c r="O73" s="309"/>
      <c r="P73" s="323">
        <f>(P36+P37+P52)/P33</f>
        <v>0.52670265464008614</v>
      </c>
      <c r="Q73" s="107"/>
      <c r="R73" s="107"/>
      <c r="S73" s="107"/>
    </row>
    <row r="74" spans="1:19" s="54" customFormat="1" ht="9" customHeight="1" x14ac:dyDescent="0.35">
      <c r="A74" s="313"/>
      <c r="B74" s="282"/>
      <c r="C74" s="283"/>
      <c r="D74" s="319"/>
      <c r="E74" s="283"/>
      <c r="F74" s="319"/>
      <c r="G74" s="283"/>
      <c r="H74" s="319"/>
      <c r="I74" s="319"/>
      <c r="J74" s="283"/>
      <c r="K74" s="309"/>
      <c r="L74" s="309"/>
      <c r="M74" s="309"/>
      <c r="N74" s="319"/>
      <c r="O74" s="309"/>
      <c r="P74" s="322"/>
      <c r="Q74" s="107"/>
      <c r="R74" s="107"/>
      <c r="S74" s="107"/>
    </row>
    <row r="75" spans="1:19" s="54" customFormat="1" ht="14.5" customHeight="1" x14ac:dyDescent="0.35">
      <c r="A75" s="313" t="s">
        <v>180</v>
      </c>
      <c r="B75" s="282"/>
      <c r="C75" s="283"/>
      <c r="D75" s="320">
        <f>D38/D33</f>
        <v>0.21059083373384671</v>
      </c>
      <c r="E75" s="283"/>
      <c r="F75" s="320">
        <f>F38/F33</f>
        <v>0.22228232451632679</v>
      </c>
      <c r="G75" s="283"/>
      <c r="H75" s="320">
        <f>H38/H33</f>
        <v>0.23466436081427564</v>
      </c>
      <c r="I75" s="320">
        <f>I38/I33</f>
        <v>0.23661877657385819</v>
      </c>
      <c r="J75" s="283"/>
      <c r="K75" s="309"/>
      <c r="L75" s="309"/>
      <c r="M75" s="309"/>
      <c r="N75" s="320">
        <f>N38/N33</f>
        <v>0.22384025195047857</v>
      </c>
      <c r="O75" s="309"/>
      <c r="P75" s="323">
        <f>P38/P33</f>
        <v>0.23524099355081132</v>
      </c>
      <c r="Q75" s="107"/>
      <c r="R75" s="107"/>
      <c r="S75" s="107"/>
    </row>
    <row r="76" spans="1:19" s="54" customFormat="1" ht="9" customHeight="1" x14ac:dyDescent="0.35">
      <c r="A76" s="313"/>
      <c r="B76" s="282"/>
      <c r="C76" s="283"/>
      <c r="D76" s="319"/>
      <c r="E76" s="283"/>
      <c r="F76" s="319"/>
      <c r="G76" s="283"/>
      <c r="H76" s="319"/>
      <c r="I76" s="319"/>
      <c r="J76" s="283"/>
      <c r="K76" s="309"/>
      <c r="L76" s="309"/>
      <c r="M76" s="309"/>
      <c r="N76" s="319"/>
      <c r="O76" s="309"/>
      <c r="P76" s="322"/>
      <c r="Q76" s="107"/>
      <c r="R76" s="107"/>
      <c r="S76" s="107"/>
    </row>
    <row r="77" spans="1:19" s="54" customFormat="1" ht="14.5" customHeight="1" x14ac:dyDescent="0.35">
      <c r="A77" s="313" t="s">
        <v>181</v>
      </c>
      <c r="B77" s="282"/>
      <c r="C77" s="283"/>
      <c r="D77" s="320">
        <f>(D39+D40+D41)/D33</f>
        <v>7.4361383670214581E-2</v>
      </c>
      <c r="E77" s="283"/>
      <c r="F77" s="320">
        <f>(F39+F40+F41)/F33</f>
        <v>8.6459854672652853E-2</v>
      </c>
      <c r="G77" s="283"/>
      <c r="H77" s="320">
        <f>(H39+H40+H41)/H33</f>
        <v>8.4062946328704424E-2</v>
      </c>
      <c r="I77" s="320">
        <f>(I39+I40+I41)/I33</f>
        <v>8.3753085996433954E-2</v>
      </c>
      <c r="J77" s="283"/>
      <c r="K77" s="309"/>
      <c r="L77" s="309"/>
      <c r="M77" s="309"/>
      <c r="N77" s="320">
        <f>(N39+N40+N41)/N33</f>
        <v>8.3208212577254789E-2</v>
      </c>
      <c r="O77" s="309"/>
      <c r="P77" s="323">
        <f>(P39+P40+P41)/P33</f>
        <v>9.0871803075595212E-2</v>
      </c>
      <c r="Q77" s="107"/>
      <c r="R77" s="107"/>
      <c r="S77" s="107"/>
    </row>
    <row r="78" spans="1:19" s="54" customFormat="1" ht="9" customHeight="1" thickBot="1" x14ac:dyDescent="0.4">
      <c r="A78" s="314"/>
      <c r="B78" s="315"/>
      <c r="C78" s="316"/>
      <c r="D78" s="321"/>
      <c r="E78" s="316"/>
      <c r="F78" s="321"/>
      <c r="G78" s="316"/>
      <c r="H78" s="321"/>
      <c r="I78" s="321"/>
      <c r="J78" s="317"/>
      <c r="K78" s="318"/>
      <c r="L78" s="318"/>
      <c r="M78" s="318"/>
      <c r="N78" s="321"/>
      <c r="O78" s="318"/>
      <c r="P78" s="324"/>
      <c r="Q78" s="107"/>
      <c r="R78" s="107"/>
      <c r="S78" s="107"/>
    </row>
    <row r="79" spans="1:19" hidden="1" x14ac:dyDescent="0.25">
      <c r="B79" s="33" t="s">
        <v>52</v>
      </c>
    </row>
    <row r="80" spans="1:19" hidden="1" x14ac:dyDescent="0.25">
      <c r="B80" s="33" t="s">
        <v>53</v>
      </c>
    </row>
  </sheetData>
  <sheetProtection algorithmName="SHA-512" hashValue="7NHA5Kquc6dScW/LYECNse2IzakAG5FzDvUvotIWRhUUgo2hWA49OjEYOSf9ZBpBir+yx2IWaZeHIXIY1DAuWw==" saltValue="i4NTGv+lpRjotfOAmHdZXA==" spinCount="100000" sheet="1" objects="1" scenarios="1"/>
  <mergeCells count="10">
    <mergeCell ref="G1:J1"/>
    <mergeCell ref="O1:P1"/>
    <mergeCell ref="A68:B68"/>
    <mergeCell ref="A63:B63"/>
    <mergeCell ref="H2:I2"/>
    <mergeCell ref="A8:B8"/>
    <mergeCell ref="A35:B35"/>
    <mergeCell ref="A33:B33"/>
    <mergeCell ref="D3:F3"/>
    <mergeCell ref="A3:B3"/>
  </mergeCells>
  <phoneticPr fontId="0" type="noConversion"/>
  <conditionalFormatting sqref="D71">
    <cfRule type="cellIs" dxfId="23" priority="29" operator="greaterThanOrEqual">
      <formula>0.76</formula>
    </cfRule>
  </conditionalFormatting>
  <conditionalFormatting sqref="D73">
    <cfRule type="cellIs" dxfId="22" priority="28" operator="greaterThan">
      <formula>0.51</formula>
    </cfRule>
  </conditionalFormatting>
  <conditionalFormatting sqref="D75">
    <cfRule type="cellIs" dxfId="21" priority="27" operator="greaterThan">
      <formula>0.16</formula>
    </cfRule>
  </conditionalFormatting>
  <conditionalFormatting sqref="D77">
    <cfRule type="cellIs" dxfId="20" priority="26" operator="greaterThan">
      <formula>0.08</formula>
    </cfRule>
  </conditionalFormatting>
  <conditionalFormatting sqref="F71">
    <cfRule type="cellIs" dxfId="19" priority="20" operator="greaterThanOrEqual">
      <formula>0.76</formula>
    </cfRule>
  </conditionalFormatting>
  <conditionalFormatting sqref="H71">
    <cfRule type="cellIs" dxfId="18" priority="19" operator="greaterThanOrEqual">
      <formula>0.76</formula>
    </cfRule>
  </conditionalFormatting>
  <conditionalFormatting sqref="I71">
    <cfRule type="cellIs" dxfId="17" priority="18" operator="greaterThanOrEqual">
      <formula>0.76</formula>
    </cfRule>
  </conditionalFormatting>
  <conditionalFormatting sqref="N71">
    <cfRule type="cellIs" dxfId="16" priority="17" operator="greaterThanOrEqual">
      <formula>0.76</formula>
    </cfRule>
  </conditionalFormatting>
  <conditionalFormatting sqref="P71">
    <cfRule type="cellIs" dxfId="15" priority="16" operator="greaterThanOrEqual">
      <formula>0.76</formula>
    </cfRule>
  </conditionalFormatting>
  <conditionalFormatting sqref="F73">
    <cfRule type="cellIs" dxfId="14" priority="15" operator="greaterThan">
      <formula>0.51</formula>
    </cfRule>
  </conditionalFormatting>
  <conditionalFormatting sqref="H73">
    <cfRule type="cellIs" dxfId="13" priority="14" operator="greaterThan">
      <formula>0.51</formula>
    </cfRule>
  </conditionalFormatting>
  <conditionalFormatting sqref="I73">
    <cfRule type="cellIs" dxfId="12" priority="13" operator="greaterThan">
      <formula>0.51</formula>
    </cfRule>
  </conditionalFormatting>
  <conditionalFormatting sqref="N73">
    <cfRule type="cellIs" dxfId="11" priority="12" operator="greaterThan">
      <formula>0.51</formula>
    </cfRule>
  </conditionalFormatting>
  <conditionalFormatting sqref="P73">
    <cfRule type="cellIs" dxfId="10" priority="11" operator="greaterThan">
      <formula>0.51</formula>
    </cfRule>
  </conditionalFormatting>
  <conditionalFormatting sqref="F75">
    <cfRule type="cellIs" dxfId="9" priority="10" operator="greaterThan">
      <formula>0.16</formula>
    </cfRule>
  </conditionalFormatting>
  <conditionalFormatting sqref="H75">
    <cfRule type="cellIs" dxfId="8" priority="9" operator="greaterThan">
      <formula>0.16</formula>
    </cfRule>
  </conditionalFormatting>
  <conditionalFormatting sqref="I75">
    <cfRule type="cellIs" dxfId="7" priority="8" operator="greaterThan">
      <formula>0.16</formula>
    </cfRule>
  </conditionalFormatting>
  <conditionalFormatting sqref="N75">
    <cfRule type="cellIs" dxfId="6" priority="7" operator="greaterThan">
      <formula>0.16</formula>
    </cfRule>
  </conditionalFormatting>
  <conditionalFormatting sqref="P75">
    <cfRule type="cellIs" dxfId="5" priority="6" operator="greaterThan">
      <formula>0.16</formula>
    </cfRule>
  </conditionalFormatting>
  <conditionalFormatting sqref="F77">
    <cfRule type="cellIs" dxfId="4" priority="5" operator="greaterThan">
      <formula>0.08</formula>
    </cfRule>
  </conditionalFormatting>
  <conditionalFormatting sqref="H77">
    <cfRule type="cellIs" dxfId="3" priority="4" operator="greaterThan">
      <formula>0.08</formula>
    </cfRule>
  </conditionalFormatting>
  <conditionalFormatting sqref="I77">
    <cfRule type="cellIs" dxfId="2" priority="3" operator="greaterThan">
      <formula>0.08</formula>
    </cfRule>
  </conditionalFormatting>
  <conditionalFormatting sqref="N77">
    <cfRule type="cellIs" dxfId="1" priority="2" operator="greaterThan">
      <formula>0.08</formula>
    </cfRule>
  </conditionalFormatting>
  <conditionalFormatting sqref="P77">
    <cfRule type="cellIs" dxfId="0" priority="1" operator="greaterThan">
      <formula>0.08</formula>
    </cfRule>
  </conditionalFormatting>
  <dataValidations count="1">
    <dataValidation type="list" allowBlank="1" showInputMessage="1" showErrorMessage="1" sqref="H2" xr:uid="{00000000-0002-0000-0100-000000000000}">
      <formula1>$B$79:$B$80</formula1>
    </dataValidation>
  </dataValidations>
  <printOptions horizontalCentered="1"/>
  <pageMargins left="0.19685039370078741" right="0.19685039370078741" top="7.874015748031496E-2" bottom="7.874015748031496E-2" header="0" footer="0"/>
  <pageSetup paperSize="9" scale="79"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K27"/>
  <sheetViews>
    <sheetView workbookViewId="0">
      <selection activeCell="A27" sqref="A27:E28"/>
    </sheetView>
  </sheetViews>
  <sheetFormatPr defaultRowHeight="12.5" x14ac:dyDescent="0.25"/>
  <cols>
    <col min="1" max="1" width="36" customWidth="1"/>
    <col min="3" max="3" width="10.81640625" hidden="1" customWidth="1"/>
    <col min="4" max="4" width="11.81640625" hidden="1" customWidth="1"/>
    <col min="5" max="5" width="11.453125" customWidth="1"/>
    <col min="6" max="6" width="11.54296875" customWidth="1"/>
    <col min="7" max="7" width="11.26953125" customWidth="1"/>
    <col min="8" max="8" width="12.26953125" hidden="1" customWidth="1"/>
    <col min="9" max="9" width="12" hidden="1" customWidth="1"/>
  </cols>
  <sheetData>
    <row r="2" spans="1:9" ht="15.5" x14ac:dyDescent="0.35">
      <c r="A2" s="3" t="s">
        <v>2</v>
      </c>
      <c r="C2" s="5" t="s">
        <v>9</v>
      </c>
      <c r="I2" s="5" t="s">
        <v>16</v>
      </c>
    </row>
    <row r="3" spans="1:9" x14ac:dyDescent="0.25">
      <c r="B3" s="2"/>
    </row>
    <row r="4" spans="1:9" ht="25" x14ac:dyDescent="0.25">
      <c r="H4" s="8" t="s">
        <v>35</v>
      </c>
      <c r="I4" s="8" t="s">
        <v>36</v>
      </c>
    </row>
    <row r="5" spans="1:9" ht="31.5" customHeight="1" x14ac:dyDescent="0.25">
      <c r="H5" s="7" t="s">
        <v>32</v>
      </c>
      <c r="I5" s="7" t="s">
        <v>32</v>
      </c>
    </row>
    <row r="6" spans="1:9" x14ac:dyDescent="0.25">
      <c r="H6" s="10"/>
      <c r="I6" s="10"/>
    </row>
    <row r="7" spans="1:9" x14ac:dyDescent="0.25">
      <c r="H7" s="10"/>
      <c r="I7" s="10"/>
    </row>
    <row r="8" spans="1:9" x14ac:dyDescent="0.25">
      <c r="H8" s="10"/>
      <c r="I8" s="10"/>
    </row>
    <row r="9" spans="1:9" x14ac:dyDescent="0.25">
      <c r="H9" s="10"/>
      <c r="I9" s="10"/>
    </row>
    <row r="10" spans="1:9" x14ac:dyDescent="0.25">
      <c r="H10" s="10"/>
      <c r="I10" s="10"/>
    </row>
    <row r="11" spans="1:9" x14ac:dyDescent="0.25">
      <c r="H11" s="10"/>
      <c r="I11" s="10"/>
    </row>
    <row r="12" spans="1:9" x14ac:dyDescent="0.25">
      <c r="H12" s="10"/>
      <c r="I12" s="10"/>
    </row>
    <row r="13" spans="1:9" x14ac:dyDescent="0.25">
      <c r="H13" s="17"/>
      <c r="I13" s="17"/>
    </row>
    <row r="16" spans="1:9" x14ac:dyDescent="0.25">
      <c r="H16" s="10"/>
      <c r="I16" s="10"/>
    </row>
    <row r="22" spans="1:11" x14ac:dyDescent="0.25">
      <c r="A22" s="511" t="s">
        <v>31</v>
      </c>
      <c r="B22" s="511"/>
      <c r="C22" s="511"/>
      <c r="D22" s="511"/>
      <c r="E22" s="511"/>
      <c r="F22" s="511"/>
      <c r="G22" s="511"/>
      <c r="H22" s="512"/>
      <c r="I22" s="512"/>
    </row>
    <row r="23" spans="1:11" x14ac:dyDescent="0.25">
      <c r="A23" s="18"/>
      <c r="B23" s="18"/>
      <c r="C23" s="18"/>
      <c r="D23" s="18"/>
      <c r="E23" s="18"/>
      <c r="F23" s="18"/>
      <c r="G23" s="18"/>
      <c r="H23" s="18"/>
      <c r="I23" s="18"/>
    </row>
    <row r="24" spans="1:11" ht="27.75" customHeight="1" x14ac:dyDescent="0.25">
      <c r="A24" s="18" t="s">
        <v>3</v>
      </c>
      <c r="E24" s="18" t="s">
        <v>4</v>
      </c>
      <c r="F24" s="18"/>
      <c r="K24" s="18"/>
    </row>
    <row r="25" spans="1:11" x14ac:dyDescent="0.25">
      <c r="A25" t="s">
        <v>5</v>
      </c>
    </row>
    <row r="27" spans="1:11" ht="25.5" customHeight="1" x14ac:dyDescent="0.25"/>
  </sheetData>
  <mergeCells count="1">
    <mergeCell ref="A22:I22"/>
  </mergeCells>
  <phoneticPr fontId="0" type="noConversion"/>
  <printOptions horizontalCentered="1"/>
  <pageMargins left="0.35433070866141736" right="0.35433070866141736" top="0.78740157480314965" bottom="0.78740157480314965" header="0.51181102362204722" footer="0.51181102362204722"/>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139"/>
  <sheetViews>
    <sheetView zoomScaleNormal="100" workbookViewId="0">
      <pane ySplit="3" topLeftCell="A49" activePane="bottomLeft" state="frozen"/>
      <selection activeCell="B23" sqref="B23"/>
      <selection pane="bottomLeft" activeCell="U68" sqref="U68"/>
    </sheetView>
  </sheetViews>
  <sheetFormatPr defaultRowHeight="12.5" x14ac:dyDescent="0.25"/>
  <cols>
    <col min="1" max="1" width="111.453125" customWidth="1"/>
    <col min="2" max="2" width="9.1796875" hidden="1" customWidth="1"/>
    <col min="3" max="3" width="50.81640625" hidden="1" customWidth="1"/>
    <col min="4" max="4" width="57.54296875" hidden="1" customWidth="1"/>
    <col min="5" max="6" width="0" hidden="1" customWidth="1"/>
    <col min="7" max="7" width="9.453125" customWidth="1"/>
    <col min="8" max="8" width="9.81640625" style="116" customWidth="1"/>
    <col min="9" max="9" width="9.7265625" customWidth="1"/>
    <col min="10" max="10" width="10" customWidth="1"/>
    <col min="11" max="12" width="0" hidden="1" customWidth="1"/>
    <col min="13" max="13" width="10.1796875" customWidth="1"/>
    <col min="14" max="20" width="0" hidden="1" customWidth="1"/>
  </cols>
  <sheetData>
    <row r="1" spans="1:22" ht="13" x14ac:dyDescent="0.3">
      <c r="A1" s="202" t="s">
        <v>176</v>
      </c>
    </row>
    <row r="2" spans="1:22" ht="26" x14ac:dyDescent="0.3">
      <c r="A2" s="364" t="s">
        <v>263</v>
      </c>
      <c r="B2" s="6"/>
      <c r="C2" s="6"/>
      <c r="D2" s="6"/>
      <c r="E2" s="6"/>
      <c r="F2" s="6"/>
      <c r="G2" s="110"/>
      <c r="H2" s="139" t="str">
        <f>'Three year plan'!I4</f>
        <v>2021/22</v>
      </c>
      <c r="I2" s="139" t="str">
        <f>'Three year plan'!N4</f>
        <v>2022/23</v>
      </c>
      <c r="J2" s="139" t="str">
        <f>'Three year plan'!P4</f>
        <v>2023/24</v>
      </c>
      <c r="N2" s="5"/>
    </row>
    <row r="3" spans="1:22" ht="24.75" customHeight="1" x14ac:dyDescent="0.35">
      <c r="A3" s="9"/>
      <c r="B3" s="6"/>
      <c r="C3" s="6"/>
      <c r="D3" s="6"/>
      <c r="E3" s="6"/>
      <c r="F3" s="6"/>
      <c r="G3" s="288" t="s">
        <v>175</v>
      </c>
      <c r="H3" s="140" t="str">
        <f>'Three year plan'!I3</f>
        <v>Projected Outturn</v>
      </c>
      <c r="I3" s="139" t="str">
        <f>'Three year plan'!N3</f>
        <v>Year 2</v>
      </c>
      <c r="J3" s="139" t="str">
        <f>'Three year plan'!P3</f>
        <v>Year 3</v>
      </c>
      <c r="N3" s="5"/>
    </row>
    <row r="4" spans="1:22" ht="13" x14ac:dyDescent="0.3">
      <c r="A4" s="75"/>
      <c r="B4" s="6"/>
      <c r="C4" s="6"/>
      <c r="D4" s="6"/>
      <c r="E4" s="6"/>
      <c r="F4" s="6"/>
      <c r="G4" s="110"/>
      <c r="H4" s="115"/>
      <c r="I4" s="115"/>
      <c r="J4" s="115"/>
      <c r="N4" s="5"/>
    </row>
    <row r="5" spans="1:22" ht="13" x14ac:dyDescent="0.3">
      <c r="A5" s="200" t="s">
        <v>173</v>
      </c>
      <c r="B5" s="114"/>
      <c r="C5" s="114"/>
      <c r="D5" s="114"/>
      <c r="E5" s="114"/>
      <c r="F5" s="219"/>
      <c r="G5" s="220"/>
      <c r="H5" s="234">
        <f>SUM(H6:H15)</f>
        <v>0</v>
      </c>
      <c r="I5" s="234">
        <f>SUM(I6:I15)</f>
        <v>0</v>
      </c>
      <c r="J5" s="234">
        <f>SUM(J6:J15)</f>
        <v>0</v>
      </c>
      <c r="N5" s="5" t="s">
        <v>60</v>
      </c>
    </row>
    <row r="6" spans="1:22" x14ac:dyDescent="0.25">
      <c r="A6" s="208"/>
      <c r="B6" s="122"/>
      <c r="C6" s="6"/>
      <c r="D6" s="6"/>
      <c r="E6" s="6"/>
      <c r="F6" s="6"/>
      <c r="G6" s="110"/>
      <c r="H6" s="228"/>
      <c r="I6" s="228"/>
      <c r="J6" s="228"/>
      <c r="N6" s="123"/>
      <c r="O6" s="124"/>
      <c r="P6" s="124"/>
      <c r="Q6" s="125"/>
      <c r="R6" s="125"/>
      <c r="S6" s="125"/>
      <c r="T6" s="125"/>
      <c r="U6" s="1"/>
      <c r="V6" s="1"/>
    </row>
    <row r="7" spans="1:22" x14ac:dyDescent="0.25">
      <c r="A7" s="208"/>
      <c r="B7" s="122"/>
      <c r="C7" s="6"/>
      <c r="D7" s="6"/>
      <c r="E7" s="6"/>
      <c r="F7" s="6"/>
      <c r="G7" s="110"/>
      <c r="H7" s="228"/>
      <c r="I7" s="228"/>
      <c r="J7" s="228"/>
      <c r="N7" s="123"/>
      <c r="O7" s="124"/>
      <c r="P7" s="124"/>
      <c r="Q7" s="125"/>
      <c r="R7" s="125"/>
      <c r="S7" s="125"/>
      <c r="T7" s="125"/>
      <c r="U7" s="1"/>
      <c r="V7" s="1"/>
    </row>
    <row r="8" spans="1:22" x14ac:dyDescent="0.25">
      <c r="A8" s="208"/>
      <c r="B8" s="122"/>
      <c r="C8" s="6"/>
      <c r="D8" s="6"/>
      <c r="E8" s="6"/>
      <c r="F8" s="6"/>
      <c r="G8" s="110"/>
      <c r="H8" s="228"/>
      <c r="I8" s="228"/>
      <c r="J8" s="228"/>
      <c r="N8" s="123"/>
      <c r="O8" s="124"/>
      <c r="P8" s="124"/>
      <c r="Q8" s="125"/>
      <c r="R8" s="125"/>
      <c r="S8" s="125"/>
      <c r="T8" s="125"/>
      <c r="U8" s="1"/>
      <c r="V8" s="1"/>
    </row>
    <row r="9" spans="1:22" x14ac:dyDescent="0.25">
      <c r="A9" s="208"/>
      <c r="B9" s="122"/>
      <c r="C9" s="6"/>
      <c r="D9" s="6"/>
      <c r="E9" s="6"/>
      <c r="F9" s="6"/>
      <c r="G9" s="110"/>
      <c r="H9" s="228"/>
      <c r="I9" s="228"/>
      <c r="J9" s="228"/>
      <c r="N9" s="123"/>
      <c r="O9" s="124"/>
      <c r="P9" s="124"/>
      <c r="Q9" s="125"/>
      <c r="R9" s="125"/>
      <c r="S9" s="125"/>
      <c r="T9" s="125"/>
      <c r="U9" s="1"/>
      <c r="V9" s="1"/>
    </row>
    <row r="10" spans="1:22" x14ac:dyDescent="0.25">
      <c r="A10" s="208"/>
      <c r="B10" s="122"/>
      <c r="C10" s="6"/>
      <c r="D10" s="6"/>
      <c r="E10" s="6"/>
      <c r="F10" s="6"/>
      <c r="G10" s="110"/>
      <c r="H10" s="228"/>
      <c r="I10" s="228"/>
      <c r="J10" s="228"/>
      <c r="N10" s="123"/>
      <c r="O10" s="124"/>
      <c r="P10" s="124"/>
      <c r="Q10" s="125"/>
      <c r="R10" s="125"/>
      <c r="S10" s="125"/>
      <c r="T10" s="125"/>
      <c r="U10" s="1"/>
      <c r="V10" s="1"/>
    </row>
    <row r="11" spans="1:22" x14ac:dyDescent="0.25">
      <c r="A11" s="208"/>
      <c r="B11" s="122"/>
      <c r="C11" s="6"/>
      <c r="D11" s="6"/>
      <c r="E11" s="6"/>
      <c r="F11" s="6"/>
      <c r="G11" s="110"/>
      <c r="H11" s="228"/>
      <c r="I11" s="228"/>
      <c r="J11" s="228"/>
      <c r="N11" s="123"/>
      <c r="O11" s="124"/>
      <c r="P11" s="124"/>
      <c r="Q11" s="125"/>
      <c r="R11" s="125"/>
      <c r="S11" s="125"/>
      <c r="T11" s="125"/>
      <c r="U11" s="1"/>
      <c r="V11" s="1"/>
    </row>
    <row r="12" spans="1:22" x14ac:dyDescent="0.25">
      <c r="A12" s="208"/>
      <c r="B12" s="122"/>
      <c r="C12" s="6"/>
      <c r="D12" s="6"/>
      <c r="E12" s="6"/>
      <c r="F12" s="6"/>
      <c r="G12" s="110"/>
      <c r="H12" s="228"/>
      <c r="I12" s="228"/>
      <c r="J12" s="228"/>
      <c r="N12" s="123"/>
      <c r="O12" s="124"/>
      <c r="P12" s="124"/>
      <c r="Q12" s="125"/>
      <c r="R12" s="125"/>
      <c r="S12" s="125"/>
      <c r="T12" s="125"/>
      <c r="U12" s="1"/>
      <c r="V12" s="1"/>
    </row>
    <row r="13" spans="1:22" x14ac:dyDescent="0.25">
      <c r="A13" s="208"/>
      <c r="B13" s="122"/>
      <c r="C13" s="6"/>
      <c r="D13" s="6"/>
      <c r="E13" s="6"/>
      <c r="F13" s="6"/>
      <c r="G13" s="110"/>
      <c r="H13" s="228"/>
      <c r="I13" s="228"/>
      <c r="J13" s="228"/>
      <c r="N13" s="123"/>
      <c r="O13" s="124"/>
      <c r="P13" s="124"/>
      <c r="Q13" s="125"/>
      <c r="R13" s="125"/>
      <c r="S13" s="125"/>
      <c r="T13" s="125"/>
      <c r="U13" s="1"/>
      <c r="V13" s="1"/>
    </row>
    <row r="14" spans="1:22" x14ac:dyDescent="0.25">
      <c r="A14" s="208"/>
      <c r="B14" s="122"/>
      <c r="C14" s="6"/>
      <c r="D14" s="6"/>
      <c r="E14" s="6"/>
      <c r="F14" s="6"/>
      <c r="G14" s="110"/>
      <c r="H14" s="228"/>
      <c r="I14" s="228"/>
      <c r="J14" s="228"/>
      <c r="N14" s="123"/>
      <c r="O14" s="124"/>
      <c r="P14" s="124"/>
      <c r="Q14" s="125"/>
      <c r="R14" s="125"/>
      <c r="S14" s="125"/>
      <c r="T14" s="125"/>
      <c r="U14" s="1"/>
      <c r="V14" s="1"/>
    </row>
    <row r="15" spans="1:22" x14ac:dyDescent="0.25">
      <c r="A15" s="208"/>
      <c r="B15" s="122"/>
      <c r="C15" s="6"/>
      <c r="D15" s="6"/>
      <c r="E15" s="6"/>
      <c r="F15" s="6"/>
      <c r="G15" s="110"/>
      <c r="H15" s="228"/>
      <c r="I15" s="228"/>
      <c r="J15" s="228"/>
      <c r="N15" s="123"/>
      <c r="O15" s="124"/>
      <c r="P15" s="124"/>
      <c r="Q15" s="125"/>
      <c r="R15" s="125"/>
      <c r="S15" s="125"/>
      <c r="T15" s="125"/>
      <c r="U15" s="1"/>
      <c r="V15" s="1"/>
    </row>
    <row r="16" spans="1:22" s="143" customFormat="1" x14ac:dyDescent="0.25">
      <c r="A16" s="145"/>
      <c r="B16" s="141"/>
      <c r="C16" s="141"/>
      <c r="D16" s="141"/>
      <c r="E16" s="141"/>
      <c r="F16" s="141"/>
      <c r="G16" s="142"/>
      <c r="H16" s="229"/>
      <c r="I16" s="229"/>
      <c r="J16" s="229"/>
      <c r="N16" s="144"/>
      <c r="O16" s="144"/>
      <c r="P16" s="144"/>
      <c r="Q16" s="144"/>
      <c r="R16" s="144"/>
      <c r="S16" s="144"/>
      <c r="T16" s="144"/>
    </row>
    <row r="17" spans="1:22" ht="13" x14ac:dyDescent="0.3">
      <c r="A17" s="200" t="s">
        <v>174</v>
      </c>
      <c r="B17" s="114"/>
      <c r="C17" s="114"/>
      <c r="D17" s="114"/>
      <c r="E17" s="114"/>
      <c r="F17" s="219"/>
      <c r="G17" s="220"/>
      <c r="H17" s="234">
        <f>SUM(H18:H23)</f>
        <v>0</v>
      </c>
      <c r="I17" s="234">
        <f>SUM(I18:I23)</f>
        <v>0</v>
      </c>
      <c r="J17" s="234">
        <f>SUM(J18:J23)</f>
        <v>0</v>
      </c>
      <c r="N17" s="5" t="s">
        <v>60</v>
      </c>
    </row>
    <row r="18" spans="1:22" x14ac:dyDescent="0.25">
      <c r="A18" s="208"/>
      <c r="B18" s="122"/>
      <c r="C18" s="6"/>
      <c r="D18" s="6"/>
      <c r="E18" s="6"/>
      <c r="F18" s="6"/>
      <c r="G18" s="110"/>
      <c r="H18" s="228"/>
      <c r="I18" s="228"/>
      <c r="J18" s="228"/>
      <c r="N18" s="123"/>
      <c r="O18" s="124"/>
      <c r="P18" s="124"/>
      <c r="Q18" s="125"/>
      <c r="R18" s="125"/>
      <c r="S18" s="125"/>
      <c r="T18" s="125"/>
      <c r="U18" s="1"/>
      <c r="V18" s="1"/>
    </row>
    <row r="19" spans="1:22" x14ac:dyDescent="0.25">
      <c r="A19" s="208"/>
      <c r="B19" s="122"/>
      <c r="C19" s="6"/>
      <c r="D19" s="6"/>
      <c r="E19" s="6"/>
      <c r="F19" s="6"/>
      <c r="G19" s="110"/>
      <c r="H19" s="228"/>
      <c r="I19" s="228"/>
      <c r="J19" s="228"/>
      <c r="N19" s="123"/>
      <c r="O19" s="124"/>
      <c r="P19" s="124"/>
      <c r="Q19" s="125"/>
      <c r="R19" s="125"/>
      <c r="S19" s="125"/>
      <c r="T19" s="125"/>
      <c r="U19" s="1"/>
      <c r="V19" s="1"/>
    </row>
    <row r="20" spans="1:22" x14ac:dyDescent="0.25">
      <c r="A20" s="208"/>
      <c r="B20" s="122"/>
      <c r="C20" s="6"/>
      <c r="D20" s="6"/>
      <c r="E20" s="6"/>
      <c r="F20" s="6"/>
      <c r="G20" s="110"/>
      <c r="H20" s="228"/>
      <c r="I20" s="228"/>
      <c r="J20" s="228"/>
      <c r="N20" s="123"/>
      <c r="O20" s="124"/>
      <c r="P20" s="124"/>
      <c r="Q20" s="125"/>
      <c r="R20" s="125"/>
      <c r="S20" s="125"/>
      <c r="T20" s="125"/>
      <c r="U20" s="1"/>
      <c r="V20" s="1"/>
    </row>
    <row r="21" spans="1:22" x14ac:dyDescent="0.25">
      <c r="A21" s="208"/>
      <c r="B21" s="122"/>
      <c r="C21" s="6"/>
      <c r="D21" s="6"/>
      <c r="E21" s="6"/>
      <c r="F21" s="6"/>
      <c r="G21" s="110"/>
      <c r="H21" s="228"/>
      <c r="I21" s="228"/>
      <c r="J21" s="228"/>
      <c r="N21" s="123"/>
      <c r="O21" s="124"/>
      <c r="P21" s="124"/>
      <c r="Q21" s="125"/>
      <c r="R21" s="125"/>
      <c r="S21" s="125"/>
      <c r="T21" s="125"/>
      <c r="U21" s="1"/>
      <c r="V21" s="1"/>
    </row>
    <row r="22" spans="1:22" x14ac:dyDescent="0.25">
      <c r="A22" s="208"/>
      <c r="B22" s="122"/>
      <c r="C22" s="6"/>
      <c r="D22" s="6"/>
      <c r="E22" s="6"/>
      <c r="F22" s="6"/>
      <c r="G22" s="110"/>
      <c r="H22" s="228"/>
      <c r="I22" s="228"/>
      <c r="J22" s="228"/>
      <c r="N22" s="123"/>
      <c r="O22" s="124"/>
      <c r="P22" s="124"/>
      <c r="Q22" s="125"/>
      <c r="R22" s="125"/>
      <c r="S22" s="125"/>
      <c r="T22" s="125"/>
      <c r="U22" s="1"/>
      <c r="V22" s="1"/>
    </row>
    <row r="23" spans="1:22" x14ac:dyDescent="0.25">
      <c r="A23" s="208"/>
      <c r="B23" s="122"/>
      <c r="C23" s="6"/>
      <c r="D23" s="6"/>
      <c r="E23" s="6"/>
      <c r="F23" s="6"/>
      <c r="G23" s="110"/>
      <c r="H23" s="228"/>
      <c r="I23" s="228"/>
      <c r="J23" s="228"/>
      <c r="N23" s="123"/>
      <c r="O23" s="124"/>
      <c r="P23" s="124"/>
      <c r="Q23" s="125"/>
      <c r="R23" s="125"/>
      <c r="S23" s="125"/>
      <c r="T23" s="125"/>
      <c r="U23" s="1"/>
      <c r="V23" s="1"/>
    </row>
    <row r="24" spans="1:22" s="143" customFormat="1" x14ac:dyDescent="0.25">
      <c r="A24" s="145"/>
      <c r="B24" s="141"/>
      <c r="C24" s="141"/>
      <c r="D24" s="141"/>
      <c r="E24" s="141"/>
      <c r="F24" s="141"/>
      <c r="G24" s="142"/>
      <c r="H24" s="229"/>
      <c r="I24" s="229"/>
      <c r="J24" s="229"/>
      <c r="N24" s="144"/>
      <c r="O24" s="144"/>
      <c r="P24" s="144"/>
      <c r="Q24" s="144"/>
      <c r="R24" s="144"/>
      <c r="S24" s="144"/>
      <c r="T24" s="144"/>
    </row>
    <row r="25" spans="1:22" s="143" customFormat="1" ht="13" x14ac:dyDescent="0.25">
      <c r="A25" s="145" t="s">
        <v>95</v>
      </c>
      <c r="B25" s="141"/>
      <c r="C25" s="141"/>
      <c r="D25" s="141"/>
      <c r="E25" s="141"/>
      <c r="F25" s="141"/>
      <c r="G25" s="142"/>
      <c r="H25" s="229"/>
      <c r="I25" s="229"/>
      <c r="J25" s="229"/>
      <c r="N25" s="144"/>
      <c r="O25" s="144"/>
      <c r="P25" s="144"/>
      <c r="Q25" s="144"/>
      <c r="R25" s="144"/>
      <c r="S25" s="144"/>
      <c r="T25" s="144"/>
    </row>
    <row r="26" spans="1:22" ht="14.25" customHeight="1" x14ac:dyDescent="0.3">
      <c r="A26" s="222" t="s">
        <v>84</v>
      </c>
      <c r="B26" s="94"/>
      <c r="C26" s="94"/>
      <c r="D26" s="95"/>
      <c r="E26" s="96">
        <v>0</v>
      </c>
      <c r="F26" s="99">
        <v>0</v>
      </c>
      <c r="G26" s="221"/>
      <c r="H26" s="226">
        <f>SUM(H27:H33)</f>
        <v>0</v>
      </c>
      <c r="I26" s="227">
        <f>SUM(I27:I33)</f>
        <v>0</v>
      </c>
      <c r="J26" s="227">
        <f>SUM(J27:J33)</f>
        <v>0</v>
      </c>
      <c r="K26" s="14">
        <v>0</v>
      </c>
    </row>
    <row r="27" spans="1:22" ht="12.75" customHeight="1" x14ac:dyDescent="0.25">
      <c r="A27" s="207"/>
      <c r="B27" s="71"/>
      <c r="C27" s="71"/>
      <c r="D27" s="71"/>
      <c r="E27" s="72"/>
      <c r="F27" s="72"/>
      <c r="G27" s="74"/>
      <c r="H27" s="230"/>
      <c r="I27" s="230"/>
      <c r="J27" s="230"/>
      <c r="K27" s="19"/>
    </row>
    <row r="28" spans="1:22" ht="12.75" customHeight="1" x14ac:dyDescent="0.25">
      <c r="A28" s="208"/>
      <c r="B28" s="73"/>
      <c r="C28" s="73"/>
      <c r="D28" s="73"/>
      <c r="E28" s="74"/>
      <c r="F28" s="74"/>
      <c r="G28" s="74"/>
      <c r="H28" s="230"/>
      <c r="I28" s="230"/>
      <c r="J28" s="230"/>
      <c r="K28" s="11"/>
    </row>
    <row r="29" spans="1:22" ht="12.75" customHeight="1" x14ac:dyDescent="0.25">
      <c r="A29" s="208"/>
      <c r="B29" s="73"/>
      <c r="C29" s="73"/>
      <c r="D29" s="73"/>
      <c r="E29" s="74"/>
      <c r="F29" s="74"/>
      <c r="G29" s="74"/>
      <c r="H29" s="230"/>
      <c r="I29" s="230"/>
      <c r="J29" s="230"/>
      <c r="K29" s="11"/>
    </row>
    <row r="30" spans="1:22" ht="14.25" customHeight="1" x14ac:dyDescent="0.25">
      <c r="A30" s="208"/>
      <c r="B30" s="73"/>
      <c r="C30" s="73"/>
      <c r="D30" s="73"/>
      <c r="E30" s="74"/>
      <c r="F30" s="74"/>
      <c r="G30" s="74"/>
      <c r="H30" s="230"/>
      <c r="I30" s="230"/>
      <c r="J30" s="230"/>
      <c r="K30" s="11"/>
    </row>
    <row r="31" spans="1:22" x14ac:dyDescent="0.25">
      <c r="A31" s="208"/>
      <c r="B31" s="73"/>
      <c r="C31" s="73"/>
      <c r="D31" s="73"/>
      <c r="E31" s="74"/>
      <c r="F31" s="74"/>
      <c r="G31" s="74"/>
      <c r="H31" s="230"/>
      <c r="I31" s="230"/>
      <c r="J31" s="230"/>
      <c r="K31" s="11"/>
    </row>
    <row r="32" spans="1:22" x14ac:dyDescent="0.25">
      <c r="A32" s="208"/>
      <c r="B32" s="73"/>
      <c r="C32" s="73"/>
      <c r="D32" s="73"/>
      <c r="E32" s="74"/>
      <c r="F32" s="74"/>
      <c r="G32" s="74"/>
      <c r="H32" s="230"/>
      <c r="I32" s="230"/>
      <c r="J32" s="230"/>
      <c r="K32" s="11"/>
    </row>
    <row r="33" spans="1:20" s="1" customFormat="1" x14ac:dyDescent="0.25">
      <c r="A33" s="208"/>
      <c r="B33" s="73"/>
      <c r="C33" s="73"/>
      <c r="D33" s="73"/>
      <c r="E33" s="74"/>
      <c r="F33" s="74"/>
      <c r="G33" s="74"/>
      <c r="H33" s="230"/>
      <c r="I33" s="230"/>
      <c r="J33" s="230"/>
      <c r="K33" s="11"/>
    </row>
    <row r="34" spans="1:20" ht="13" x14ac:dyDescent="0.3">
      <c r="A34" s="138" t="s">
        <v>85</v>
      </c>
      <c r="B34" s="98"/>
      <c r="C34" s="98"/>
      <c r="D34" s="98"/>
      <c r="E34" s="99">
        <v>0</v>
      </c>
      <c r="F34" s="99">
        <v>0</v>
      </c>
      <c r="G34" s="103"/>
      <c r="H34" s="226">
        <f>SUM(H35:H38)</f>
        <v>0</v>
      </c>
      <c r="I34" s="227">
        <f>SUM(I35:I38)</f>
        <v>0</v>
      </c>
      <c r="J34" s="227">
        <f>SUM(J35:J38)</f>
        <v>0</v>
      </c>
      <c r="K34" s="17">
        <v>0</v>
      </c>
    </row>
    <row r="35" spans="1:20" x14ac:dyDescent="0.25">
      <c r="A35" s="207"/>
      <c r="B35" s="73"/>
      <c r="C35" s="73"/>
      <c r="D35" s="73"/>
      <c r="E35" s="74"/>
      <c r="F35" s="74"/>
      <c r="G35" s="74"/>
      <c r="H35" s="230"/>
      <c r="I35" s="230"/>
      <c r="J35" s="230"/>
      <c r="K35" s="19"/>
    </row>
    <row r="36" spans="1:20" s="1" customFormat="1" x14ac:dyDescent="0.25">
      <c r="A36" s="208"/>
      <c r="B36" s="73"/>
      <c r="C36" s="73"/>
      <c r="D36" s="73"/>
      <c r="E36" s="74"/>
      <c r="F36" s="74"/>
      <c r="G36" s="74"/>
      <c r="H36" s="230"/>
      <c r="I36" s="230"/>
      <c r="J36" s="230"/>
      <c r="K36" s="11"/>
    </row>
    <row r="37" spans="1:20" s="1" customFormat="1" x14ac:dyDescent="0.25">
      <c r="A37" s="208"/>
      <c r="B37" s="73"/>
      <c r="C37" s="73"/>
      <c r="D37" s="73"/>
      <c r="E37" s="74"/>
      <c r="F37" s="74"/>
      <c r="G37" s="74"/>
      <c r="H37" s="230"/>
      <c r="I37" s="230"/>
      <c r="J37" s="230"/>
      <c r="K37" s="11"/>
    </row>
    <row r="38" spans="1:20" s="1" customFormat="1" x14ac:dyDescent="0.25">
      <c r="A38" s="208"/>
      <c r="B38" s="73"/>
      <c r="C38" s="73"/>
      <c r="D38" s="73"/>
      <c r="E38" s="74"/>
      <c r="F38" s="74"/>
      <c r="G38" s="74"/>
      <c r="H38" s="230"/>
      <c r="I38" s="230"/>
      <c r="J38" s="230"/>
      <c r="K38" s="11"/>
      <c r="N38"/>
      <c r="O38"/>
      <c r="P38"/>
      <c r="Q38"/>
      <c r="R38"/>
      <c r="S38"/>
      <c r="T38"/>
    </row>
    <row r="39" spans="1:20" s="1" customFormat="1" ht="13" x14ac:dyDescent="0.3">
      <c r="A39" s="138" t="s">
        <v>86</v>
      </c>
      <c r="B39" s="98"/>
      <c r="C39" s="98"/>
      <c r="D39" s="100"/>
      <c r="E39" s="96">
        <v>0</v>
      </c>
      <c r="F39" s="121">
        <v>0</v>
      </c>
      <c r="G39" s="103"/>
      <c r="H39" s="226">
        <f>SUM(H40:H43)</f>
        <v>0</v>
      </c>
      <c r="I39" s="227">
        <f>SUM(I40:I43)</f>
        <v>9908</v>
      </c>
      <c r="J39" s="227">
        <f>SUM(J40:J43)</f>
        <v>19816</v>
      </c>
      <c r="K39" s="12">
        <v>0</v>
      </c>
      <c r="N39"/>
      <c r="O39"/>
      <c r="P39"/>
      <c r="Q39"/>
      <c r="R39"/>
      <c r="S39"/>
      <c r="T39"/>
    </row>
    <row r="40" spans="1:20" s="1" customFormat="1" x14ac:dyDescent="0.25">
      <c r="A40" s="207" t="s">
        <v>317</v>
      </c>
      <c r="B40" s="71"/>
      <c r="C40" s="71"/>
      <c r="D40" s="71"/>
      <c r="E40" s="72"/>
      <c r="F40" s="72"/>
      <c r="G40" s="74"/>
      <c r="H40" s="230"/>
      <c r="I40" s="230">
        <v>9908</v>
      </c>
      <c r="J40" s="230"/>
      <c r="K40" s="19"/>
      <c r="N40"/>
      <c r="P40"/>
      <c r="Q40"/>
      <c r="R40"/>
      <c r="S40"/>
      <c r="T40"/>
    </row>
    <row r="41" spans="1:20" s="1" customFormat="1" x14ac:dyDescent="0.25">
      <c r="A41" s="208" t="s">
        <v>318</v>
      </c>
      <c r="B41" s="73"/>
      <c r="C41" s="73"/>
      <c r="D41" s="73"/>
      <c r="E41" s="74"/>
      <c r="F41" s="74"/>
      <c r="G41" s="74"/>
      <c r="H41" s="230"/>
      <c r="I41" s="230"/>
      <c r="J41" s="230">
        <v>19816</v>
      </c>
      <c r="K41" s="11"/>
      <c r="N41"/>
      <c r="O41"/>
      <c r="P41"/>
      <c r="Q41"/>
      <c r="R41"/>
      <c r="S41"/>
      <c r="T41"/>
    </row>
    <row r="42" spans="1:20" s="1" customFormat="1" x14ac:dyDescent="0.25">
      <c r="A42" s="208"/>
      <c r="B42" s="73"/>
      <c r="C42" s="73"/>
      <c r="D42" s="73"/>
      <c r="E42" s="74"/>
      <c r="F42" s="74"/>
      <c r="G42" s="74"/>
      <c r="H42" s="230"/>
      <c r="I42" s="230"/>
      <c r="J42" s="230"/>
      <c r="K42" s="11"/>
      <c r="N42"/>
      <c r="O42"/>
      <c r="P42"/>
      <c r="Q42"/>
      <c r="R42"/>
      <c r="S42"/>
      <c r="T42"/>
    </row>
    <row r="43" spans="1:20" s="1" customFormat="1" x14ac:dyDescent="0.25">
      <c r="A43" s="208"/>
      <c r="B43" s="73"/>
      <c r="C43" s="73"/>
      <c r="D43" s="73"/>
      <c r="E43" s="74"/>
      <c r="F43" s="74"/>
      <c r="G43" s="74"/>
      <c r="H43" s="230"/>
      <c r="I43" s="230"/>
      <c r="J43" s="230"/>
      <c r="K43" s="11"/>
      <c r="N43"/>
      <c r="O43"/>
      <c r="P43"/>
      <c r="Q43"/>
      <c r="R43"/>
      <c r="S43"/>
      <c r="T43"/>
    </row>
    <row r="44" spans="1:20" s="1" customFormat="1" ht="13" x14ac:dyDescent="0.3">
      <c r="A44" s="138" t="s">
        <v>87</v>
      </c>
      <c r="B44" s="98"/>
      <c r="C44" s="98"/>
      <c r="D44" s="100"/>
      <c r="E44" s="96">
        <v>0</v>
      </c>
      <c r="F44" s="121">
        <v>0</v>
      </c>
      <c r="G44" s="103"/>
      <c r="H44" s="226">
        <f>SUM(H45:H48)</f>
        <v>0</v>
      </c>
      <c r="I44" s="227">
        <f>SUM(I45:I48)</f>
        <v>0</v>
      </c>
      <c r="J44" s="227">
        <f>SUM(J45:J48)</f>
        <v>0</v>
      </c>
      <c r="K44" s="12">
        <v>0</v>
      </c>
      <c r="N44"/>
      <c r="O44"/>
      <c r="P44"/>
      <c r="Q44"/>
      <c r="R44"/>
      <c r="S44"/>
      <c r="T44"/>
    </row>
    <row r="45" spans="1:20" s="1" customFormat="1" x14ac:dyDescent="0.25">
      <c r="A45" s="207"/>
      <c r="B45" s="71"/>
      <c r="C45" s="71"/>
      <c r="D45" s="71"/>
      <c r="E45" s="72"/>
      <c r="F45" s="72"/>
      <c r="G45" s="74"/>
      <c r="H45" s="230"/>
      <c r="I45" s="230"/>
      <c r="J45" s="230"/>
      <c r="K45" s="19"/>
      <c r="N45"/>
      <c r="O45"/>
      <c r="P45"/>
      <c r="Q45"/>
      <c r="R45"/>
      <c r="S45"/>
      <c r="T45"/>
    </row>
    <row r="46" spans="1:20" s="1" customFormat="1" x14ac:dyDescent="0.25">
      <c r="A46" s="208"/>
      <c r="B46" s="73"/>
      <c r="C46" s="73"/>
      <c r="D46" s="73"/>
      <c r="E46" s="74"/>
      <c r="F46" s="74"/>
      <c r="G46" s="74"/>
      <c r="H46" s="230"/>
      <c r="I46" s="230"/>
      <c r="J46" s="230"/>
      <c r="K46" s="11"/>
    </row>
    <row r="47" spans="1:20" s="1" customFormat="1" x14ac:dyDescent="0.25">
      <c r="A47" s="208"/>
      <c r="B47" s="73"/>
      <c r="C47" s="73"/>
      <c r="D47" s="73"/>
      <c r="E47" s="74"/>
      <c r="F47" s="74"/>
      <c r="G47" s="74"/>
      <c r="H47" s="230"/>
      <c r="I47" s="230"/>
      <c r="J47" s="230"/>
      <c r="K47" s="11"/>
      <c r="N47"/>
      <c r="O47"/>
      <c r="P47"/>
      <c r="Q47"/>
      <c r="R47"/>
      <c r="S47"/>
      <c r="T47"/>
    </row>
    <row r="48" spans="1:20" s="1" customFormat="1" x14ac:dyDescent="0.25">
      <c r="A48" s="208"/>
      <c r="B48" s="73"/>
      <c r="C48" s="73"/>
      <c r="D48" s="73"/>
      <c r="E48" s="74"/>
      <c r="F48" s="74"/>
      <c r="G48" s="74"/>
      <c r="H48" s="230"/>
      <c r="I48" s="230"/>
      <c r="J48" s="230"/>
      <c r="K48" s="11"/>
    </row>
    <row r="49" spans="1:13" ht="13" x14ac:dyDescent="0.3">
      <c r="A49" s="138" t="s">
        <v>88</v>
      </c>
      <c r="B49" s="98"/>
      <c r="C49" s="98"/>
      <c r="D49" s="100"/>
      <c r="E49" s="96">
        <v>0</v>
      </c>
      <c r="F49" s="121">
        <v>0</v>
      </c>
      <c r="G49" s="103"/>
      <c r="H49" s="226">
        <f>SUM(H50:H54)</f>
        <v>0</v>
      </c>
      <c r="I49" s="227">
        <f>SUM(I50:I54)</f>
        <v>0</v>
      </c>
      <c r="J49" s="227">
        <f>SUM(J50:J54)</f>
        <v>0</v>
      </c>
      <c r="K49" s="15">
        <v>0</v>
      </c>
      <c r="L49" s="70" t="s">
        <v>37</v>
      </c>
      <c r="M49" s="29"/>
    </row>
    <row r="50" spans="1:13" ht="13.5" customHeight="1" x14ac:dyDescent="0.25">
      <c r="A50" s="207"/>
      <c r="B50" s="71"/>
      <c r="C50" s="71"/>
      <c r="D50" s="71"/>
      <c r="E50" s="72"/>
      <c r="F50" s="72"/>
      <c r="G50" s="74"/>
      <c r="H50" s="230"/>
      <c r="I50" s="230"/>
      <c r="J50" s="230"/>
      <c r="K50" s="19"/>
      <c r="L50" s="14">
        <v>0</v>
      </c>
    </row>
    <row r="51" spans="1:13" ht="13.5" customHeight="1" x14ac:dyDescent="0.25">
      <c r="A51" s="208"/>
      <c r="B51" s="73"/>
      <c r="C51" s="73"/>
      <c r="D51" s="73"/>
      <c r="E51" s="74"/>
      <c r="F51" s="74"/>
      <c r="G51" s="74"/>
      <c r="H51" s="230"/>
      <c r="I51" s="230"/>
      <c r="J51" s="230"/>
      <c r="K51" s="11"/>
      <c r="L51" s="13"/>
    </row>
    <row r="52" spans="1:13" ht="13.5" customHeight="1" x14ac:dyDescent="0.25">
      <c r="A52" s="208"/>
      <c r="B52" s="73"/>
      <c r="C52" s="73"/>
      <c r="D52" s="73"/>
      <c r="E52" s="74"/>
      <c r="F52" s="74"/>
      <c r="G52" s="74"/>
      <c r="H52" s="230"/>
      <c r="I52" s="230"/>
      <c r="J52" s="230"/>
      <c r="K52" s="11"/>
      <c r="L52" s="13"/>
    </row>
    <row r="53" spans="1:13" ht="13.5" customHeight="1" x14ac:dyDescent="0.25">
      <c r="A53" s="208"/>
      <c r="B53" s="73"/>
      <c r="C53" s="73"/>
      <c r="D53" s="73"/>
      <c r="E53" s="74"/>
      <c r="F53" s="74"/>
      <c r="G53" s="74"/>
      <c r="H53" s="230"/>
      <c r="I53" s="230"/>
      <c r="J53" s="230"/>
      <c r="K53" s="11"/>
      <c r="L53" s="23"/>
    </row>
    <row r="54" spans="1:13" ht="12.75" customHeight="1" x14ac:dyDescent="0.25">
      <c r="A54" s="209"/>
      <c r="B54" s="78"/>
      <c r="C54" s="78"/>
      <c r="D54" s="78"/>
      <c r="E54" s="78"/>
      <c r="F54" s="78"/>
      <c r="G54" s="78"/>
      <c r="H54" s="230"/>
      <c r="I54" s="230"/>
      <c r="J54" s="230"/>
      <c r="L54" s="16"/>
    </row>
    <row r="55" spans="1:13" ht="14.25" customHeight="1" x14ac:dyDescent="0.3">
      <c r="A55" s="138" t="s">
        <v>89</v>
      </c>
      <c r="B55" s="98"/>
      <c r="C55" s="98"/>
      <c r="D55" s="100"/>
      <c r="E55" s="96">
        <v>0</v>
      </c>
      <c r="F55" s="121">
        <v>0</v>
      </c>
      <c r="G55" s="103"/>
      <c r="H55" s="226">
        <f>SUM(H56:H60)</f>
        <v>0</v>
      </c>
      <c r="I55" s="227">
        <f>SUM(I56:I60)</f>
        <v>0</v>
      </c>
      <c r="J55" s="227">
        <f>SUM(J56:J60)</f>
        <v>0</v>
      </c>
      <c r="K55" s="10">
        <v>0</v>
      </c>
      <c r="L55" s="10">
        <v>0</v>
      </c>
    </row>
    <row r="56" spans="1:13" ht="12.75" customHeight="1" x14ac:dyDescent="0.25">
      <c r="A56" s="207"/>
      <c r="B56" s="71"/>
      <c r="C56" s="71"/>
      <c r="D56" s="71"/>
      <c r="E56" s="72"/>
      <c r="F56" s="72"/>
      <c r="G56" s="74"/>
      <c r="H56" s="230"/>
      <c r="I56" s="230"/>
      <c r="J56" s="230"/>
      <c r="K56" s="19"/>
      <c r="L56" s="13"/>
    </row>
    <row r="57" spans="1:13" ht="12.75" customHeight="1" x14ac:dyDescent="0.25">
      <c r="A57" s="208"/>
      <c r="B57" s="73"/>
      <c r="C57" s="73"/>
      <c r="D57" s="73"/>
      <c r="E57" s="74"/>
      <c r="F57" s="74"/>
      <c r="G57" s="74"/>
      <c r="H57" s="230"/>
      <c r="I57" s="230"/>
      <c r="J57" s="230"/>
      <c r="K57" s="11"/>
      <c r="L57" s="23"/>
    </row>
    <row r="58" spans="1:13" ht="12.75" customHeight="1" x14ac:dyDescent="0.25">
      <c r="A58" s="208"/>
      <c r="B58" s="73"/>
      <c r="C58" s="73"/>
      <c r="D58" s="73"/>
      <c r="E58" s="74"/>
      <c r="F58" s="74"/>
      <c r="G58" s="74"/>
      <c r="H58" s="230"/>
      <c r="I58" s="230"/>
      <c r="J58" s="230"/>
      <c r="K58" s="11"/>
      <c r="L58" s="23"/>
    </row>
    <row r="59" spans="1:13" s="1" customFormat="1" ht="13.5" customHeight="1" x14ac:dyDescent="0.25">
      <c r="A59" s="210"/>
      <c r="B59" s="73"/>
      <c r="C59" s="73"/>
      <c r="D59" s="73"/>
      <c r="E59" s="74"/>
      <c r="F59" s="74"/>
      <c r="G59" s="74"/>
      <c r="H59" s="230"/>
      <c r="I59" s="230"/>
      <c r="J59" s="230"/>
      <c r="K59" s="11"/>
      <c r="L59" s="11"/>
    </row>
    <row r="60" spans="1:13" s="1" customFormat="1" ht="12.75" customHeight="1" x14ac:dyDescent="0.25">
      <c r="A60" s="205"/>
      <c r="B60" s="73"/>
      <c r="C60" s="73"/>
      <c r="D60" s="73"/>
      <c r="E60" s="74"/>
      <c r="F60" s="74"/>
      <c r="G60" s="74"/>
      <c r="H60" s="230"/>
      <c r="I60" s="230"/>
      <c r="J60" s="230"/>
      <c r="K60" s="11"/>
      <c r="L60" s="11"/>
    </row>
    <row r="61" spans="1:13" s="1" customFormat="1" ht="12.75" customHeight="1" x14ac:dyDescent="0.25">
      <c r="A61" s="204"/>
      <c r="B61" s="204"/>
      <c r="C61" s="204"/>
      <c r="D61" s="204"/>
      <c r="E61" s="119"/>
      <c r="F61" s="119"/>
      <c r="G61" s="119"/>
      <c r="H61" s="231"/>
      <c r="I61" s="231"/>
      <c r="J61" s="231"/>
      <c r="K61" s="11"/>
      <c r="L61" s="11"/>
    </row>
    <row r="62" spans="1:13" s="1" customFormat="1" ht="12.75" customHeight="1" x14ac:dyDescent="0.3">
      <c r="A62" s="203" t="s">
        <v>205</v>
      </c>
      <c r="B62" s="204"/>
      <c r="C62" s="204"/>
      <c r="D62" s="204"/>
      <c r="E62" s="119"/>
      <c r="F62" s="119"/>
      <c r="G62" s="119"/>
      <c r="H62" s="231"/>
      <c r="I62" s="231"/>
      <c r="J62" s="231"/>
      <c r="K62" s="11"/>
      <c r="L62" s="11"/>
    </row>
    <row r="63" spans="1:13" ht="15" customHeight="1" x14ac:dyDescent="0.25">
      <c r="A63" s="101" t="s">
        <v>49</v>
      </c>
      <c r="B63" s="98"/>
      <c r="C63" s="98"/>
      <c r="D63" s="100"/>
      <c r="E63" s="96">
        <v>0</v>
      </c>
      <c r="F63" s="121">
        <v>0</v>
      </c>
      <c r="G63" s="103"/>
      <c r="H63" s="226">
        <f>SUM(H64:H67)</f>
        <v>0</v>
      </c>
      <c r="I63" s="227">
        <f>SUM(I64:I67)</f>
        <v>0</v>
      </c>
      <c r="J63" s="227">
        <f>SUM(J64:J67)</f>
        <v>0</v>
      </c>
      <c r="K63" s="12">
        <v>0</v>
      </c>
      <c r="L63" s="12">
        <v>0</v>
      </c>
    </row>
    <row r="64" spans="1:13" ht="12.75" customHeight="1" x14ac:dyDescent="0.25">
      <c r="A64" s="83"/>
      <c r="B64" s="71"/>
      <c r="C64" s="71"/>
      <c r="D64" s="211"/>
      <c r="E64" s="72"/>
      <c r="F64" s="72"/>
      <c r="G64" s="74"/>
      <c r="H64" s="232"/>
      <c r="I64" s="232"/>
      <c r="J64" s="232"/>
      <c r="K64" s="19"/>
      <c r="L64" s="13"/>
    </row>
    <row r="65" spans="1:21" ht="12.75" customHeight="1" x14ac:dyDescent="0.25">
      <c r="A65" s="86"/>
      <c r="B65" s="73"/>
      <c r="C65" s="73"/>
      <c r="D65" s="212"/>
      <c r="E65" s="74"/>
      <c r="F65" s="74"/>
      <c r="G65" s="74"/>
      <c r="H65" s="232"/>
      <c r="I65" s="232"/>
      <c r="J65" s="232"/>
      <c r="K65" s="11"/>
      <c r="L65" s="23"/>
    </row>
    <row r="66" spans="1:21" s="1" customFormat="1" ht="14.25" customHeight="1" x14ac:dyDescent="0.3">
      <c r="A66" s="86"/>
      <c r="B66" s="73"/>
      <c r="C66" s="73"/>
      <c r="D66" s="212"/>
      <c r="E66" s="74"/>
      <c r="F66" s="74"/>
      <c r="G66" s="74"/>
      <c r="H66" s="232"/>
      <c r="I66" s="232"/>
      <c r="J66" s="232"/>
      <c r="K66" s="11"/>
      <c r="L66" s="11"/>
      <c r="U66" s="203"/>
    </row>
    <row r="67" spans="1:21" s="1" customFormat="1" ht="13.5" customHeight="1" x14ac:dyDescent="0.25">
      <c r="A67" s="86"/>
      <c r="B67" s="73"/>
      <c r="C67" s="73"/>
      <c r="D67" s="212"/>
      <c r="E67" s="74"/>
      <c r="F67" s="74"/>
      <c r="G67" s="74"/>
      <c r="H67" s="232"/>
      <c r="I67" s="232"/>
      <c r="J67" s="232"/>
      <c r="K67" s="11"/>
      <c r="L67" s="11"/>
    </row>
    <row r="68" spans="1:21" ht="16.5" customHeight="1" x14ac:dyDescent="0.25">
      <c r="A68" s="138" t="s">
        <v>50</v>
      </c>
      <c r="B68" s="98"/>
      <c r="C68" s="98"/>
      <c r="D68" s="100"/>
      <c r="E68" s="97">
        <v>0</v>
      </c>
      <c r="F68" s="121">
        <v>0</v>
      </c>
      <c r="G68" s="103"/>
      <c r="H68" s="226">
        <f>SUM(H69:H73)</f>
        <v>0</v>
      </c>
      <c r="I68" s="227">
        <f>SUM(I69:I73)</f>
        <v>0</v>
      </c>
      <c r="J68" s="227">
        <f>SUM(J69:J73)</f>
        <v>0</v>
      </c>
      <c r="K68" s="12">
        <v>0</v>
      </c>
      <c r="L68" s="12">
        <v>0</v>
      </c>
    </row>
    <row r="69" spans="1:21" ht="14.25" customHeight="1" x14ac:dyDescent="0.25">
      <c r="A69" s="83"/>
      <c r="B69" s="71"/>
      <c r="C69" s="71"/>
      <c r="D69" s="211"/>
      <c r="E69" s="72"/>
      <c r="F69" s="72"/>
      <c r="G69" s="74"/>
      <c r="H69" s="232"/>
      <c r="I69" s="232"/>
      <c r="J69" s="232"/>
      <c r="K69" s="19"/>
      <c r="L69" s="13"/>
    </row>
    <row r="70" spans="1:21" ht="14.25" customHeight="1" x14ac:dyDescent="0.25">
      <c r="A70" s="86"/>
      <c r="B70" s="73"/>
      <c r="C70" s="73"/>
      <c r="D70" s="212"/>
      <c r="E70" s="74"/>
      <c r="F70" s="74"/>
      <c r="G70" s="74"/>
      <c r="H70" s="232"/>
      <c r="I70" s="232"/>
      <c r="J70" s="232"/>
      <c r="K70" s="11"/>
      <c r="L70" s="23"/>
    </row>
    <row r="71" spans="1:21" ht="14.25" customHeight="1" x14ac:dyDescent="0.25">
      <c r="A71" s="86"/>
      <c r="B71" s="73"/>
      <c r="C71" s="73"/>
      <c r="D71" s="212"/>
      <c r="E71" s="74"/>
      <c r="F71" s="74"/>
      <c r="G71" s="74"/>
      <c r="H71" s="232"/>
      <c r="I71" s="232"/>
      <c r="J71" s="232"/>
      <c r="K71" s="11"/>
      <c r="L71" s="23"/>
    </row>
    <row r="72" spans="1:21" ht="14.25" customHeight="1" x14ac:dyDescent="0.25">
      <c r="A72" s="86"/>
      <c r="B72" s="73"/>
      <c r="C72" s="73"/>
      <c r="D72" s="212"/>
      <c r="E72" s="74"/>
      <c r="F72" s="74"/>
      <c r="G72" s="74"/>
      <c r="H72" s="232"/>
      <c r="I72" s="232"/>
      <c r="J72" s="232"/>
      <c r="K72" s="11"/>
      <c r="L72" s="23"/>
    </row>
    <row r="73" spans="1:21" ht="14.25" customHeight="1" x14ac:dyDescent="0.25">
      <c r="A73" s="86"/>
      <c r="B73" s="73"/>
      <c r="C73" s="73"/>
      <c r="D73" s="212"/>
      <c r="E73" s="74"/>
      <c r="F73" s="74"/>
      <c r="G73" s="74"/>
      <c r="H73" s="232"/>
      <c r="I73" s="232"/>
      <c r="J73" s="232"/>
      <c r="K73" s="11"/>
      <c r="L73" s="23"/>
    </row>
    <row r="74" spans="1:21" ht="14.25" customHeight="1" x14ac:dyDescent="0.25">
      <c r="A74" s="138" t="s">
        <v>56</v>
      </c>
      <c r="B74" s="102"/>
      <c r="C74" s="102"/>
      <c r="D74" s="213"/>
      <c r="E74" s="103"/>
      <c r="F74" s="103"/>
      <c r="G74" s="103"/>
      <c r="H74" s="226">
        <f>SUM(H75:H78)</f>
        <v>0</v>
      </c>
      <c r="I74" s="227">
        <f>SUM(I75:I78)</f>
        <v>0</v>
      </c>
      <c r="J74" s="227">
        <f>SUM(J75:J78)</f>
        <v>0</v>
      </c>
      <c r="K74" s="11"/>
      <c r="L74" s="11"/>
    </row>
    <row r="75" spans="1:21" ht="14.25" customHeight="1" x14ac:dyDescent="0.25">
      <c r="A75" s="86"/>
      <c r="B75" s="73"/>
      <c r="C75" s="73"/>
      <c r="D75" s="212"/>
      <c r="E75" s="74"/>
      <c r="F75" s="74"/>
      <c r="G75" s="74"/>
      <c r="H75" s="232"/>
      <c r="I75" s="232"/>
      <c r="J75" s="232"/>
      <c r="K75" s="11"/>
      <c r="L75" s="11"/>
    </row>
    <row r="76" spans="1:21" ht="14.25" customHeight="1" x14ac:dyDescent="0.25">
      <c r="A76" s="86"/>
      <c r="B76" s="73"/>
      <c r="C76" s="73"/>
      <c r="D76" s="212"/>
      <c r="E76" s="74"/>
      <c r="F76" s="74"/>
      <c r="G76" s="74"/>
      <c r="H76" s="232"/>
      <c r="I76" s="232"/>
      <c r="J76" s="232"/>
      <c r="K76" s="11"/>
      <c r="L76" s="11"/>
    </row>
    <row r="77" spans="1:21" ht="14.25" customHeight="1" x14ac:dyDescent="0.25">
      <c r="A77" s="86"/>
      <c r="B77" s="73"/>
      <c r="C77" s="73"/>
      <c r="D77" s="212"/>
      <c r="E77" s="74"/>
      <c r="F77" s="74"/>
      <c r="G77" s="74"/>
      <c r="H77" s="232"/>
      <c r="I77" s="232"/>
      <c r="J77" s="232"/>
      <c r="K77" s="11"/>
      <c r="L77" s="11"/>
    </row>
    <row r="78" spans="1:21" s="1" customFormat="1" ht="14.25" customHeight="1" x14ac:dyDescent="0.25">
      <c r="A78" s="86"/>
      <c r="B78" s="73"/>
      <c r="C78" s="73"/>
      <c r="D78" s="212"/>
      <c r="E78" s="74"/>
      <c r="F78" s="74"/>
      <c r="G78" s="74"/>
      <c r="H78" s="232"/>
      <c r="I78" s="232"/>
      <c r="J78" s="232"/>
      <c r="K78" s="11"/>
      <c r="L78" s="11"/>
    </row>
    <row r="79" spans="1:21" s="1" customFormat="1" ht="14.25" customHeight="1" x14ac:dyDescent="0.25">
      <c r="A79" s="138" t="s">
        <v>57</v>
      </c>
      <c r="B79" s="102"/>
      <c r="C79" s="102"/>
      <c r="D79" s="213"/>
      <c r="E79" s="103"/>
      <c r="F79" s="103"/>
      <c r="G79" s="103"/>
      <c r="H79" s="226">
        <f>SUM(H80:H84)</f>
        <v>0</v>
      </c>
      <c r="I79" s="227">
        <f>SUM(I80:I84)</f>
        <v>0</v>
      </c>
      <c r="J79" s="227">
        <f>SUM(J80:J84)</f>
        <v>0</v>
      </c>
      <c r="K79" s="11"/>
      <c r="L79" s="11"/>
    </row>
    <row r="80" spans="1:21" s="1" customFormat="1" ht="14.25" customHeight="1" x14ac:dyDescent="0.25">
      <c r="A80" s="83"/>
      <c r="B80" s="73"/>
      <c r="C80" s="73"/>
      <c r="D80" s="212"/>
      <c r="E80" s="74"/>
      <c r="F80" s="74"/>
      <c r="G80" s="74"/>
      <c r="H80" s="232"/>
      <c r="I80" s="232"/>
      <c r="J80" s="232"/>
      <c r="K80" s="11"/>
      <c r="L80" s="11"/>
    </row>
    <row r="81" spans="1:13" s="1" customFormat="1" ht="14.25" customHeight="1" x14ac:dyDescent="0.25">
      <c r="A81" s="86"/>
      <c r="B81" s="73"/>
      <c r="C81" s="73"/>
      <c r="D81" s="212"/>
      <c r="E81" s="74"/>
      <c r="F81" s="74"/>
      <c r="G81" s="74"/>
      <c r="H81" s="232"/>
      <c r="I81" s="232"/>
      <c r="J81" s="232"/>
      <c r="K81" s="11"/>
      <c r="L81" s="11"/>
    </row>
    <row r="82" spans="1:13" s="1" customFormat="1" ht="14.25" customHeight="1" x14ac:dyDescent="0.25">
      <c r="A82" s="86"/>
      <c r="B82" s="73"/>
      <c r="C82" s="73"/>
      <c r="D82" s="212"/>
      <c r="E82" s="74"/>
      <c r="F82" s="74"/>
      <c r="G82" s="74"/>
      <c r="H82" s="232"/>
      <c r="I82" s="232"/>
      <c r="J82" s="232"/>
      <c r="K82" s="11"/>
      <c r="L82" s="11"/>
    </row>
    <row r="83" spans="1:13" s="1" customFormat="1" ht="14.25" customHeight="1" x14ac:dyDescent="0.25">
      <c r="A83" s="86"/>
      <c r="B83" s="73"/>
      <c r="C83" s="73"/>
      <c r="D83" s="212"/>
      <c r="E83" s="74"/>
      <c r="F83" s="74"/>
      <c r="G83" s="74"/>
      <c r="H83" s="232"/>
      <c r="I83" s="232"/>
      <c r="J83" s="232"/>
      <c r="K83" s="11"/>
      <c r="L83" s="11"/>
    </row>
    <row r="84" spans="1:13" s="1" customFormat="1" ht="14.25" customHeight="1" x14ac:dyDescent="0.25">
      <c r="A84" s="86"/>
      <c r="B84" s="73"/>
      <c r="C84" s="73"/>
      <c r="D84" s="212"/>
      <c r="E84" s="74"/>
      <c r="F84" s="74"/>
      <c r="G84" s="74"/>
      <c r="H84" s="232"/>
      <c r="I84" s="232"/>
      <c r="J84" s="232"/>
      <c r="K84" s="11"/>
      <c r="L84" s="11"/>
    </row>
    <row r="85" spans="1:13" s="1" customFormat="1" ht="14.25" customHeight="1" x14ac:dyDescent="0.25">
      <c r="A85" s="138" t="s">
        <v>39</v>
      </c>
      <c r="B85" s="102"/>
      <c r="C85" s="102"/>
      <c r="D85" s="213"/>
      <c r="E85" s="103"/>
      <c r="F85" s="103"/>
      <c r="G85" s="103"/>
      <c r="H85" s="226">
        <f>SUM(H86:H90)</f>
        <v>0</v>
      </c>
      <c r="I85" s="227">
        <f>SUM(I86:I90)</f>
        <v>0</v>
      </c>
      <c r="J85" s="227">
        <f>SUM(J86:J90)</f>
        <v>0</v>
      </c>
      <c r="K85" s="11"/>
      <c r="L85" s="11"/>
    </row>
    <row r="86" spans="1:13" s="1" customFormat="1" ht="14.25" customHeight="1" x14ac:dyDescent="0.25">
      <c r="A86" s="86"/>
      <c r="B86" s="73"/>
      <c r="C86" s="73"/>
      <c r="D86" s="212"/>
      <c r="E86" s="74"/>
      <c r="F86" s="74"/>
      <c r="G86" s="74"/>
      <c r="H86" s="232"/>
      <c r="I86" s="232"/>
      <c r="J86" s="232"/>
      <c r="K86" s="11"/>
      <c r="L86" s="11"/>
    </row>
    <row r="87" spans="1:13" s="1" customFormat="1" ht="14.25" customHeight="1" x14ac:dyDescent="0.25">
      <c r="A87" s="86"/>
      <c r="B87" s="73"/>
      <c r="C87" s="73"/>
      <c r="D87" s="212"/>
      <c r="E87" s="74"/>
      <c r="F87" s="74"/>
      <c r="G87" s="74"/>
      <c r="H87" s="232"/>
      <c r="I87" s="232"/>
      <c r="J87" s="232"/>
      <c r="K87" s="11"/>
      <c r="L87" s="11"/>
    </row>
    <row r="88" spans="1:13" s="1" customFormat="1" ht="14.25" customHeight="1" x14ac:dyDescent="0.25">
      <c r="A88" s="86"/>
      <c r="B88" s="73"/>
      <c r="C88" s="73"/>
      <c r="D88" s="212"/>
      <c r="E88" s="74"/>
      <c r="F88" s="74"/>
      <c r="G88" s="74"/>
      <c r="H88" s="232"/>
      <c r="I88" s="232"/>
      <c r="J88" s="232"/>
      <c r="K88" s="11"/>
      <c r="L88" s="11"/>
    </row>
    <row r="89" spans="1:13" s="1" customFormat="1" ht="14.25" customHeight="1" x14ac:dyDescent="0.25">
      <c r="A89" s="86"/>
      <c r="B89" s="73"/>
      <c r="C89" s="73"/>
      <c r="D89" s="212"/>
      <c r="E89" s="74"/>
      <c r="F89" s="74"/>
      <c r="G89" s="74"/>
      <c r="H89" s="232"/>
      <c r="I89" s="232"/>
      <c r="J89" s="232"/>
      <c r="K89" s="11"/>
      <c r="L89" s="11"/>
    </row>
    <row r="90" spans="1:13" s="1" customFormat="1" ht="14.25" customHeight="1" x14ac:dyDescent="0.25">
      <c r="A90" s="86"/>
      <c r="B90" s="73"/>
      <c r="C90" s="73"/>
      <c r="D90" s="212"/>
      <c r="E90" s="74"/>
      <c r="F90" s="74"/>
      <c r="G90" s="74"/>
      <c r="H90" s="232"/>
      <c r="I90" s="232"/>
      <c r="J90" s="232"/>
      <c r="K90" s="11"/>
      <c r="L90" s="11"/>
    </row>
    <row r="91" spans="1:13" ht="15.75" customHeight="1" x14ac:dyDescent="0.25">
      <c r="A91" s="138" t="s">
        <v>51</v>
      </c>
      <c r="B91" s="98"/>
      <c r="C91" s="98"/>
      <c r="D91" s="100"/>
      <c r="E91" s="97">
        <v>0</v>
      </c>
      <c r="F91" s="121">
        <v>0</v>
      </c>
      <c r="G91" s="103"/>
      <c r="H91" s="226">
        <f>SUM(H92:H96)</f>
        <v>0</v>
      </c>
      <c r="I91" s="227">
        <f>SUM(I92:I96)</f>
        <v>0</v>
      </c>
      <c r="J91" s="227">
        <f>SUM(J92:J96)</f>
        <v>0</v>
      </c>
      <c r="K91" s="12">
        <v>0</v>
      </c>
      <c r="L91" s="15">
        <v>0</v>
      </c>
      <c r="M91" s="28"/>
    </row>
    <row r="92" spans="1:13" ht="13.5" customHeight="1" x14ac:dyDescent="0.25">
      <c r="A92" s="83"/>
      <c r="B92" s="84"/>
      <c r="C92" s="84"/>
      <c r="D92" s="214"/>
      <c r="E92" s="85"/>
      <c r="F92" s="85"/>
      <c r="G92" s="119"/>
      <c r="H92" s="232"/>
      <c r="I92" s="232"/>
      <c r="J92" s="232"/>
      <c r="K92" s="19"/>
      <c r="L92" s="13"/>
    </row>
    <row r="93" spans="1:13" ht="13.5" customHeight="1" x14ac:dyDescent="0.25">
      <c r="A93" s="86"/>
      <c r="B93" s="87"/>
      <c r="C93" s="87"/>
      <c r="D93" s="215"/>
      <c r="E93" s="88"/>
      <c r="F93" s="88"/>
      <c r="G93" s="119"/>
      <c r="H93" s="232"/>
      <c r="I93" s="232"/>
      <c r="J93" s="232"/>
      <c r="K93" s="11"/>
      <c r="L93" s="23"/>
    </row>
    <row r="94" spans="1:13" ht="13.5" customHeight="1" x14ac:dyDescent="0.25">
      <c r="A94" s="86"/>
      <c r="B94" s="87"/>
      <c r="C94" s="87"/>
      <c r="D94" s="215"/>
      <c r="E94" s="88"/>
      <c r="F94" s="88"/>
      <c r="G94" s="119"/>
      <c r="H94" s="232"/>
      <c r="I94" s="232"/>
      <c r="J94" s="232"/>
      <c r="K94" s="11"/>
      <c r="L94" s="23"/>
    </row>
    <row r="95" spans="1:13" ht="13.5" customHeight="1" x14ac:dyDescent="0.25">
      <c r="A95" s="86"/>
      <c r="B95" s="87"/>
      <c r="C95" s="87"/>
      <c r="D95" s="215"/>
      <c r="E95" s="88"/>
      <c r="F95" s="88"/>
      <c r="G95" s="119"/>
      <c r="H95" s="232"/>
      <c r="I95" s="232"/>
      <c r="J95" s="232"/>
      <c r="K95" s="11"/>
      <c r="L95" s="23"/>
    </row>
    <row r="96" spans="1:13" ht="13.5" customHeight="1" x14ac:dyDescent="0.25">
      <c r="A96" s="225"/>
      <c r="B96" s="87"/>
      <c r="C96" s="87"/>
      <c r="D96" s="215"/>
      <c r="E96" s="88"/>
      <c r="F96" s="88"/>
      <c r="G96" s="119"/>
      <c r="H96" s="232"/>
      <c r="I96" s="232"/>
      <c r="J96" s="232"/>
      <c r="K96" s="11"/>
      <c r="L96" s="11"/>
    </row>
    <row r="97" spans="1:12" ht="13.5" customHeight="1" x14ac:dyDescent="0.25">
      <c r="A97" s="173" t="s">
        <v>99</v>
      </c>
      <c r="B97" s="102"/>
      <c r="C97" s="102"/>
      <c r="D97" s="213"/>
      <c r="E97" s="103"/>
      <c r="F97" s="103"/>
      <c r="G97" s="103"/>
      <c r="H97" s="226">
        <f>SUM(H98:H102)</f>
        <v>0</v>
      </c>
      <c r="I97" s="227">
        <f>SUM(I98:I102)</f>
        <v>0</v>
      </c>
      <c r="J97" s="227">
        <f>SUM(J98:J102)</f>
        <v>0</v>
      </c>
      <c r="K97" s="11"/>
      <c r="L97" s="11"/>
    </row>
    <row r="98" spans="1:12" ht="13.5" customHeight="1" x14ac:dyDescent="0.25">
      <c r="A98" s="86"/>
      <c r="B98" s="87"/>
      <c r="C98" s="87"/>
      <c r="D98" s="215"/>
      <c r="E98" s="88"/>
      <c r="F98" s="88"/>
      <c r="G98" s="119"/>
      <c r="H98" s="232"/>
      <c r="I98" s="232"/>
      <c r="J98" s="232"/>
      <c r="K98" s="11"/>
      <c r="L98" s="11"/>
    </row>
    <row r="99" spans="1:12" ht="13.5" customHeight="1" x14ac:dyDescent="0.25">
      <c r="A99" s="86"/>
      <c r="B99" s="87"/>
      <c r="C99" s="87"/>
      <c r="D99" s="215"/>
      <c r="E99" s="88"/>
      <c r="F99" s="88"/>
      <c r="G99" s="119"/>
      <c r="H99" s="232"/>
      <c r="I99" s="232"/>
      <c r="J99" s="232"/>
      <c r="K99" s="11"/>
      <c r="L99" s="11"/>
    </row>
    <row r="100" spans="1:12" ht="13.5" customHeight="1" x14ac:dyDescent="0.25">
      <c r="A100" s="86"/>
      <c r="B100" s="87"/>
      <c r="C100" s="87"/>
      <c r="D100" s="215"/>
      <c r="E100" s="88"/>
      <c r="F100" s="88"/>
      <c r="G100" s="119"/>
      <c r="H100" s="232"/>
      <c r="I100" s="232"/>
      <c r="J100" s="232"/>
      <c r="K100" s="11"/>
      <c r="L100" s="11"/>
    </row>
    <row r="101" spans="1:12" ht="13.5" customHeight="1" x14ac:dyDescent="0.25">
      <c r="A101" s="86"/>
      <c r="B101" s="87"/>
      <c r="C101" s="87"/>
      <c r="D101" s="215"/>
      <c r="E101" s="88"/>
      <c r="F101" s="88"/>
      <c r="G101" s="119"/>
      <c r="H101" s="232"/>
      <c r="I101" s="232"/>
      <c r="J101" s="232"/>
      <c r="K101" s="11"/>
      <c r="L101" s="11"/>
    </row>
    <row r="102" spans="1:12" ht="13.5" customHeight="1" x14ac:dyDescent="0.25">
      <c r="A102" s="86"/>
      <c r="B102" s="87"/>
      <c r="C102" s="87"/>
      <c r="D102" s="215"/>
      <c r="E102" s="88"/>
      <c r="F102" s="88"/>
      <c r="G102" s="119"/>
      <c r="H102" s="232"/>
      <c r="I102" s="232"/>
      <c r="J102" s="232"/>
      <c r="K102" s="11"/>
      <c r="L102" s="11"/>
    </row>
    <row r="103" spans="1:12" ht="13.5" customHeight="1" x14ac:dyDescent="0.25">
      <c r="A103" s="138" t="s">
        <v>40</v>
      </c>
      <c r="B103" s="102"/>
      <c r="C103" s="102"/>
      <c r="D103" s="213"/>
      <c r="E103" s="103"/>
      <c r="F103" s="103"/>
      <c r="G103" s="120"/>
      <c r="H103" s="226">
        <f>SUM(H104:H108)</f>
        <v>0</v>
      </c>
      <c r="I103" s="227">
        <f>SUM(I104:I108)</f>
        <v>0</v>
      </c>
      <c r="J103" s="227">
        <f>SUM(J104:J108)</f>
        <v>0</v>
      </c>
      <c r="K103" s="11"/>
      <c r="L103" s="11"/>
    </row>
    <row r="104" spans="1:12" ht="13.5" customHeight="1" x14ac:dyDescent="0.25">
      <c r="A104" s="86"/>
      <c r="B104" s="87"/>
      <c r="C104" s="87"/>
      <c r="D104" s="215"/>
      <c r="E104" s="88"/>
      <c r="F104" s="88"/>
      <c r="G104" s="119"/>
      <c r="H104" s="232"/>
      <c r="I104" s="232"/>
      <c r="J104" s="232"/>
      <c r="K104" s="11"/>
      <c r="L104" s="11"/>
    </row>
    <row r="105" spans="1:12" ht="13.5" customHeight="1" x14ac:dyDescent="0.25">
      <c r="A105" s="86"/>
      <c r="B105" s="87"/>
      <c r="C105" s="87"/>
      <c r="D105" s="215"/>
      <c r="E105" s="88"/>
      <c r="F105" s="88"/>
      <c r="G105" s="119"/>
      <c r="H105" s="232"/>
      <c r="I105" s="232"/>
      <c r="J105" s="232"/>
      <c r="K105" s="11"/>
      <c r="L105" s="11"/>
    </row>
    <row r="106" spans="1:12" ht="13.5" customHeight="1" x14ac:dyDescent="0.25">
      <c r="A106" s="86"/>
      <c r="B106" s="87"/>
      <c r="C106" s="87"/>
      <c r="D106" s="215"/>
      <c r="E106" s="88"/>
      <c r="F106" s="88"/>
      <c r="G106" s="119"/>
      <c r="H106" s="232"/>
      <c r="I106" s="232"/>
      <c r="J106" s="232"/>
      <c r="K106" s="11"/>
      <c r="L106" s="11"/>
    </row>
    <row r="107" spans="1:12" ht="13.5" customHeight="1" x14ac:dyDescent="0.25">
      <c r="A107" s="86"/>
      <c r="B107" s="87"/>
      <c r="C107" s="87"/>
      <c r="D107" s="215"/>
      <c r="E107" s="88"/>
      <c r="F107" s="88"/>
      <c r="G107" s="119"/>
      <c r="H107" s="232"/>
      <c r="I107" s="232"/>
      <c r="J107" s="232"/>
      <c r="K107" s="11"/>
      <c r="L107" s="11"/>
    </row>
    <row r="108" spans="1:12" ht="13.5" customHeight="1" x14ac:dyDescent="0.25">
      <c r="A108" s="86"/>
      <c r="B108" s="87"/>
      <c r="C108" s="87"/>
      <c r="D108" s="215"/>
      <c r="E108" s="88"/>
      <c r="F108" s="88"/>
      <c r="G108" s="119"/>
      <c r="H108" s="232"/>
      <c r="I108" s="232"/>
      <c r="J108" s="232"/>
      <c r="K108" s="11"/>
      <c r="L108" s="11"/>
    </row>
    <row r="109" spans="1:12" ht="13.5" customHeight="1" x14ac:dyDescent="0.25">
      <c r="A109" s="138" t="s">
        <v>100</v>
      </c>
      <c r="B109" s="102"/>
      <c r="C109" s="102"/>
      <c r="D109" s="213"/>
      <c r="E109" s="103"/>
      <c r="F109" s="103"/>
      <c r="G109" s="120"/>
      <c r="H109" s="226">
        <f>SUM(H110:H114)</f>
        <v>0</v>
      </c>
      <c r="I109" s="227">
        <f>SUM(I110:I114)</f>
        <v>0</v>
      </c>
      <c r="J109" s="227">
        <f>SUM(J110:J114)</f>
        <v>0</v>
      </c>
      <c r="K109" s="11"/>
      <c r="L109" s="11"/>
    </row>
    <row r="110" spans="1:12" ht="13.5" customHeight="1" x14ac:dyDescent="0.25">
      <c r="A110" s="86"/>
      <c r="B110" s="87"/>
      <c r="C110" s="87"/>
      <c r="D110" s="215"/>
      <c r="E110" s="88"/>
      <c r="F110" s="88"/>
      <c r="G110" s="119"/>
      <c r="H110" s="232"/>
      <c r="I110" s="232"/>
      <c r="J110" s="232"/>
      <c r="K110" s="11"/>
      <c r="L110" s="11"/>
    </row>
    <row r="111" spans="1:12" ht="13.5" customHeight="1" x14ac:dyDescent="0.25">
      <c r="A111" s="86"/>
      <c r="B111" s="87"/>
      <c r="C111" s="87"/>
      <c r="D111" s="215"/>
      <c r="E111" s="88"/>
      <c r="F111" s="88"/>
      <c r="G111" s="119"/>
      <c r="H111" s="232"/>
      <c r="I111" s="232"/>
      <c r="J111" s="232"/>
      <c r="K111" s="11"/>
      <c r="L111" s="11"/>
    </row>
    <row r="112" spans="1:12" ht="13.5" customHeight="1" x14ac:dyDescent="0.25">
      <c r="A112" s="86"/>
      <c r="B112" s="87"/>
      <c r="C112" s="87"/>
      <c r="D112" s="215"/>
      <c r="E112" s="88"/>
      <c r="F112" s="88"/>
      <c r="G112" s="119"/>
      <c r="H112" s="232"/>
      <c r="I112" s="232"/>
      <c r="J112" s="232"/>
      <c r="K112" s="11"/>
      <c r="L112" s="11"/>
    </row>
    <row r="113" spans="1:12" s="1" customFormat="1" ht="13.5" customHeight="1" x14ac:dyDescent="0.25">
      <c r="A113" s="86"/>
      <c r="B113" s="87"/>
      <c r="C113" s="87"/>
      <c r="D113" s="215"/>
      <c r="E113" s="88"/>
      <c r="F113" s="88"/>
      <c r="G113" s="119"/>
      <c r="H113" s="232"/>
      <c r="I113" s="232"/>
      <c r="J113" s="232"/>
      <c r="K113" s="11"/>
      <c r="L113" s="11"/>
    </row>
    <row r="114" spans="1:12" s="1" customFormat="1" ht="14.25" customHeight="1" x14ac:dyDescent="0.25">
      <c r="A114" s="86"/>
      <c r="B114" s="87"/>
      <c r="C114" s="87"/>
      <c r="D114" s="215"/>
      <c r="E114" s="88"/>
      <c r="F114" s="88"/>
      <c r="G114" s="119"/>
      <c r="H114" s="232"/>
      <c r="I114" s="232"/>
      <c r="J114" s="232"/>
      <c r="K114" s="11"/>
      <c r="L114" s="11"/>
    </row>
    <row r="115" spans="1:12" ht="12.75" customHeight="1" x14ac:dyDescent="0.25">
      <c r="A115" s="513" t="s">
        <v>48</v>
      </c>
      <c r="B115" s="513"/>
      <c r="C115" s="513"/>
      <c r="D115" s="513"/>
      <c r="E115" s="97">
        <v>0</v>
      </c>
      <c r="F115" s="121">
        <v>0</v>
      </c>
      <c r="G115" s="120"/>
      <c r="H115" s="226">
        <f>SUM(H116:H120)</f>
        <v>0</v>
      </c>
      <c r="I115" s="227">
        <f>SUM(I116:I120)</f>
        <v>0</v>
      </c>
      <c r="J115" s="227">
        <f>SUM(J116:J120)</f>
        <v>0</v>
      </c>
      <c r="K115" s="15">
        <v>0</v>
      </c>
      <c r="L115" s="1"/>
    </row>
    <row r="116" spans="1:12" x14ac:dyDescent="0.25">
      <c r="A116" s="89"/>
      <c r="B116" s="90"/>
      <c r="C116" s="90"/>
      <c r="D116" s="216"/>
      <c r="E116" s="90"/>
      <c r="F116" s="90"/>
      <c r="G116" s="28"/>
      <c r="H116" s="233"/>
      <c r="I116" s="232"/>
      <c r="J116" s="232"/>
      <c r="K116" s="19"/>
    </row>
    <row r="117" spans="1:12" x14ac:dyDescent="0.25">
      <c r="A117" s="91"/>
      <c r="B117" s="81"/>
      <c r="C117" s="81"/>
      <c r="D117" s="217"/>
      <c r="E117" s="81"/>
      <c r="F117" s="81"/>
      <c r="G117" s="28"/>
      <c r="H117" s="233"/>
      <c r="I117" s="232"/>
      <c r="J117" s="232"/>
      <c r="K117" s="11"/>
    </row>
    <row r="118" spans="1:12" ht="15.75" customHeight="1" x14ac:dyDescent="0.25">
      <c r="A118" s="91"/>
      <c r="B118" s="81"/>
      <c r="C118" s="81"/>
      <c r="D118" s="217"/>
      <c r="E118" s="81"/>
      <c r="F118" s="81"/>
      <c r="G118" s="28"/>
      <c r="H118" s="233"/>
      <c r="I118" s="232"/>
      <c r="J118" s="232"/>
      <c r="K118" s="11"/>
      <c r="L118" s="10">
        <v>0</v>
      </c>
    </row>
    <row r="119" spans="1:12" ht="13.5" customHeight="1" x14ac:dyDescent="0.25">
      <c r="A119" s="91"/>
      <c r="B119" s="81"/>
      <c r="C119" s="81"/>
      <c r="D119" s="217"/>
      <c r="E119" s="81"/>
      <c r="F119" s="81"/>
      <c r="G119" s="28"/>
      <c r="H119" s="233"/>
      <c r="I119" s="232"/>
      <c r="J119" s="232"/>
      <c r="K119" s="11"/>
      <c r="L119" s="13"/>
    </row>
    <row r="120" spans="1:12" ht="13.5" customHeight="1" x14ac:dyDescent="0.25">
      <c r="A120" s="82"/>
      <c r="B120" s="92"/>
      <c r="C120" s="92"/>
      <c r="D120" s="218"/>
      <c r="E120" s="92"/>
      <c r="F120" s="92"/>
      <c r="G120" s="28"/>
      <c r="H120" s="233"/>
      <c r="I120" s="232"/>
      <c r="J120" s="232"/>
      <c r="K120" s="11"/>
      <c r="L120" s="23"/>
    </row>
    <row r="121" spans="1:12" ht="12.75" customHeight="1" x14ac:dyDescent="0.25">
      <c r="A121" s="513" t="s">
        <v>264</v>
      </c>
      <c r="B121" s="513"/>
      <c r="C121" s="513"/>
      <c r="D121" s="513"/>
      <c r="E121" s="97">
        <v>0</v>
      </c>
      <c r="F121" s="121">
        <v>0</v>
      </c>
      <c r="G121" s="120"/>
      <c r="H121" s="226">
        <f>SUM(H122:H126)</f>
        <v>0</v>
      </c>
      <c r="I121" s="227">
        <f>SUM(I122:I126)</f>
        <v>0</v>
      </c>
      <c r="J121" s="227">
        <f>SUM(J122:J126)</f>
        <v>0</v>
      </c>
      <c r="K121" s="15">
        <v>0</v>
      </c>
      <c r="L121" s="1"/>
    </row>
    <row r="122" spans="1:12" x14ac:dyDescent="0.25">
      <c r="A122" s="89"/>
      <c r="B122" s="90"/>
      <c r="C122" s="90"/>
      <c r="D122" s="216"/>
      <c r="E122" s="90"/>
      <c r="F122" s="90"/>
      <c r="G122" s="28"/>
      <c r="H122" s="233"/>
      <c r="I122" s="232"/>
      <c r="J122" s="232"/>
      <c r="K122" s="19"/>
    </row>
    <row r="123" spans="1:12" x14ac:dyDescent="0.25">
      <c r="A123" s="91"/>
      <c r="B123" s="81"/>
      <c r="C123" s="81"/>
      <c r="D123" s="217"/>
      <c r="E123" s="81"/>
      <c r="F123" s="81"/>
      <c r="G123" s="28"/>
      <c r="H123" s="233"/>
      <c r="I123" s="232"/>
      <c r="J123" s="232"/>
      <c r="K123" s="11"/>
    </row>
    <row r="124" spans="1:12" ht="15.75" customHeight="1" x14ac:dyDescent="0.25">
      <c r="A124" s="91"/>
      <c r="B124" s="81"/>
      <c r="C124" s="81"/>
      <c r="D124" s="217"/>
      <c r="E124" s="81"/>
      <c r="F124" s="81"/>
      <c r="G124" s="28"/>
      <c r="H124" s="233"/>
      <c r="I124" s="232"/>
      <c r="J124" s="232"/>
      <c r="K124" s="11"/>
      <c r="L124" s="10">
        <v>0</v>
      </c>
    </row>
    <row r="125" spans="1:12" ht="13.5" customHeight="1" x14ac:dyDescent="0.25">
      <c r="A125" s="91"/>
      <c r="B125" s="81"/>
      <c r="C125" s="81"/>
      <c r="D125" s="217"/>
      <c r="E125" s="81"/>
      <c r="F125" s="81"/>
      <c r="G125" s="28"/>
      <c r="H125" s="233"/>
      <c r="I125" s="232"/>
      <c r="J125" s="232"/>
      <c r="K125" s="11"/>
      <c r="L125" s="13"/>
    </row>
    <row r="126" spans="1:12" ht="13.5" customHeight="1" x14ac:dyDescent="0.25">
      <c r="A126" s="82"/>
      <c r="B126" s="92"/>
      <c r="C126" s="92"/>
      <c r="D126" s="218"/>
      <c r="E126" s="92"/>
      <c r="F126" s="92"/>
      <c r="G126" s="28"/>
      <c r="H126" s="233"/>
      <c r="I126" s="232"/>
      <c r="J126" s="232"/>
      <c r="K126" s="11"/>
      <c r="L126" s="23"/>
    </row>
    <row r="127" spans="1:12" x14ac:dyDescent="0.25">
      <c r="L127" s="13"/>
    </row>
    <row r="128" spans="1:12" x14ac:dyDescent="0.25">
      <c r="L128" s="23"/>
    </row>
    <row r="129" spans="8:12" x14ac:dyDescent="0.25">
      <c r="L129" s="23"/>
    </row>
    <row r="130" spans="8:12" x14ac:dyDescent="0.25">
      <c r="L130" s="23"/>
    </row>
    <row r="131" spans="8:12" s="1" customFormat="1" x14ac:dyDescent="0.25">
      <c r="H131" s="117"/>
      <c r="L131" s="11"/>
    </row>
    <row r="132" spans="8:12" s="1" customFormat="1" ht="13" x14ac:dyDescent="0.3">
      <c r="H132" s="117"/>
      <c r="L132" s="4" t="s">
        <v>37</v>
      </c>
    </row>
    <row r="133" spans="8:12" s="1" customFormat="1" ht="13" x14ac:dyDescent="0.3">
      <c r="H133" s="117"/>
      <c r="L133" s="4" t="e">
        <f>L50+L55+L63+L68+L91+L118+#REF!+#REF!+#REF!+L126</f>
        <v>#REF!</v>
      </c>
    </row>
    <row r="134" spans="8:12" s="1" customFormat="1" x14ac:dyDescent="0.25">
      <c r="H134" s="117"/>
    </row>
    <row r="135" spans="8:12" hidden="1" x14ac:dyDescent="0.25"/>
    <row r="138" spans="8:12" ht="12.75" customHeight="1" x14ac:dyDescent="0.25"/>
    <row r="139" spans="8:12" ht="12.75" customHeight="1" x14ac:dyDescent="0.25"/>
  </sheetData>
  <sheetProtection algorithmName="SHA-512" hashValue="M29cVI0cQ4DbPd8i3C0sL4UAcVdtpZT2OLCkuxP9RwdDdAuqU/hj/+v6f0BPJhKQUFzmnSHjuBlfXfrU8fyRiQ==" saltValue="qFHsVGnGE8JLVhzekwl5EA==" spinCount="100000" sheet="1" objects="1" scenarios="1" insertRows="0"/>
  <mergeCells count="2">
    <mergeCell ref="A115:D115"/>
    <mergeCell ref="A121:D121"/>
  </mergeCells>
  <phoneticPr fontId="0" type="noConversion"/>
  <printOptions horizontalCentered="1"/>
  <pageMargins left="0" right="0" top="0.19685039370078741" bottom="0.19685039370078741" header="0.31496062992125984" footer="0.31496062992125984"/>
  <pageSetup paperSize="9" scale="65" fitToHeight="2" orientation="portrait" r:id="rId1"/>
  <headerFooter differentFirst="1" alignWithMargins="0">
    <oddFooter>&amp;R&amp;Z&amp;F</oddFooter>
  </headerFooter>
  <rowBreaks count="1" manualBreakCount="1">
    <brk id="61" max="10"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40"/>
  <sheetViews>
    <sheetView zoomScaleNormal="100" workbookViewId="0">
      <pane ySplit="2" topLeftCell="A3" activePane="bottomLeft" state="frozen"/>
      <selection pane="bottomLeft" activeCell="A34" sqref="A34:I35"/>
    </sheetView>
  </sheetViews>
  <sheetFormatPr defaultColWidth="8.81640625" defaultRowHeight="12.5" x14ac:dyDescent="0.25"/>
  <cols>
    <col min="1" max="1" width="34.81640625" style="33" customWidth="1"/>
    <col min="2" max="9" width="14" style="33" customWidth="1"/>
    <col min="10" max="10" width="14.26953125" style="33" customWidth="1"/>
    <col min="11" max="11" width="11.7265625" style="33" hidden="1" customWidth="1"/>
    <col min="12" max="12" width="11.81640625" style="33" hidden="1" customWidth="1"/>
    <col min="13" max="13" width="11.54296875" style="33" hidden="1" customWidth="1"/>
    <col min="14" max="16384" width="8.81640625" style="33"/>
  </cols>
  <sheetData>
    <row r="1" spans="1:10" ht="15.5" x14ac:dyDescent="0.35">
      <c r="A1" s="32" t="s">
        <v>289</v>
      </c>
      <c r="D1" s="379" t="s">
        <v>29</v>
      </c>
      <c r="E1" s="520"/>
      <c r="F1" s="521"/>
      <c r="G1" s="522"/>
      <c r="H1" s="379" t="s">
        <v>241</v>
      </c>
      <c r="I1" s="438"/>
    </row>
    <row r="2" spans="1:10" ht="15.5" x14ac:dyDescent="0.35">
      <c r="A2" s="32" t="s">
        <v>290</v>
      </c>
    </row>
    <row r="3" spans="1:10" ht="13" x14ac:dyDescent="0.3">
      <c r="B3" s="434" t="s">
        <v>259</v>
      </c>
    </row>
    <row r="4" spans="1:10" x14ac:dyDescent="0.25">
      <c r="A4" s="54" t="s">
        <v>291</v>
      </c>
      <c r="B4" s="435">
        <f>'Three year plan'!H64</f>
        <v>3754</v>
      </c>
    </row>
    <row r="6" spans="1:10" ht="13" x14ac:dyDescent="0.3">
      <c r="A6" s="54" t="s">
        <v>293</v>
      </c>
      <c r="B6" s="440"/>
      <c r="C6" s="439" t="s">
        <v>294</v>
      </c>
      <c r="D6" s="439"/>
    </row>
    <row r="7" spans="1:10" ht="13" x14ac:dyDescent="0.3">
      <c r="A7" s="54" t="s">
        <v>292</v>
      </c>
      <c r="B7" s="440"/>
      <c r="C7" s="439" t="s">
        <v>295</v>
      </c>
      <c r="D7" s="439"/>
    </row>
    <row r="9" spans="1:10" ht="13" thickBot="1" x14ac:dyDescent="0.3">
      <c r="A9" s="54" t="s">
        <v>291</v>
      </c>
      <c r="B9" s="437">
        <f>SUM(B6:B8)</f>
        <v>0</v>
      </c>
    </row>
    <row r="10" spans="1:10" x14ac:dyDescent="0.25">
      <c r="B10" s="436" t="str">
        <f>IF(B9=B4,"","ERROR")</f>
        <v>ERROR</v>
      </c>
    </row>
    <row r="11" spans="1:10" ht="13.5" thickBot="1" x14ac:dyDescent="0.35">
      <c r="E11" s="515" t="s">
        <v>306</v>
      </c>
      <c r="F11" s="515"/>
      <c r="G11" s="515"/>
      <c r="H11" s="515"/>
      <c r="I11" s="515"/>
    </row>
    <row r="12" spans="1:10" ht="13" x14ac:dyDescent="0.3">
      <c r="A12" s="454" t="s">
        <v>313</v>
      </c>
      <c r="B12" s="455" t="s">
        <v>310</v>
      </c>
      <c r="C12" s="516" t="s">
        <v>299</v>
      </c>
      <c r="D12" s="518" t="s">
        <v>312</v>
      </c>
      <c r="E12" s="456" t="s">
        <v>307</v>
      </c>
      <c r="F12" s="456" t="s">
        <v>308</v>
      </c>
      <c r="G12" s="456" t="s">
        <v>309</v>
      </c>
      <c r="H12" s="456" t="s">
        <v>309</v>
      </c>
      <c r="I12" s="456" t="s">
        <v>309</v>
      </c>
      <c r="J12" s="457" t="s">
        <v>311</v>
      </c>
    </row>
    <row r="13" spans="1:10" ht="13.5" thickBot="1" x14ac:dyDescent="0.35">
      <c r="A13" s="458"/>
      <c r="B13" s="459" t="s">
        <v>259</v>
      </c>
      <c r="C13" s="517"/>
      <c r="D13" s="519"/>
      <c r="E13" s="459" t="s">
        <v>259</v>
      </c>
      <c r="F13" s="459" t="s">
        <v>259</v>
      </c>
      <c r="G13" s="459" t="s">
        <v>259</v>
      </c>
      <c r="H13" s="459" t="s">
        <v>259</v>
      </c>
      <c r="I13" s="459" t="s">
        <v>259</v>
      </c>
      <c r="J13" s="460" t="s">
        <v>259</v>
      </c>
    </row>
    <row r="14" spans="1:10" x14ac:dyDescent="0.25">
      <c r="A14" s="452" t="s">
        <v>296</v>
      </c>
      <c r="B14" s="285"/>
      <c r="C14" s="285"/>
      <c r="D14" s="285"/>
      <c r="E14" s="285"/>
      <c r="F14" s="285"/>
      <c r="G14" s="285"/>
      <c r="H14" s="285"/>
      <c r="I14" s="285"/>
      <c r="J14" s="453">
        <f>B14-SUM(E14:I14)</f>
        <v>0</v>
      </c>
    </row>
    <row r="15" spans="1:10" x14ac:dyDescent="0.25">
      <c r="A15" s="447" t="s">
        <v>297</v>
      </c>
      <c r="B15" s="445"/>
      <c r="C15" s="445"/>
      <c r="D15" s="445"/>
      <c r="E15" s="445"/>
      <c r="F15" s="445"/>
      <c r="G15" s="445"/>
      <c r="H15" s="445"/>
      <c r="I15" s="445"/>
      <c r="J15" s="448">
        <f t="shared" ref="J15:J30" si="0">B15-SUM(E15:I15)</f>
        <v>0</v>
      </c>
    </row>
    <row r="16" spans="1:10" x14ac:dyDescent="0.25">
      <c r="A16" s="447" t="s">
        <v>305</v>
      </c>
      <c r="B16" s="445"/>
      <c r="C16" s="445"/>
      <c r="D16" s="445"/>
      <c r="E16" s="445"/>
      <c r="F16" s="445"/>
      <c r="G16" s="445"/>
      <c r="H16" s="445"/>
      <c r="I16" s="445"/>
      <c r="J16" s="448">
        <f t="shared" si="0"/>
        <v>0</v>
      </c>
    </row>
    <row r="17" spans="1:10" x14ac:dyDescent="0.25">
      <c r="A17" s="447"/>
      <c r="B17" s="445"/>
      <c r="C17" s="445"/>
      <c r="D17" s="445"/>
      <c r="E17" s="445"/>
      <c r="F17" s="445"/>
      <c r="G17" s="445"/>
      <c r="H17" s="445"/>
      <c r="I17" s="445"/>
      <c r="J17" s="448">
        <f t="shared" si="0"/>
        <v>0</v>
      </c>
    </row>
    <row r="18" spans="1:10" x14ac:dyDescent="0.25">
      <c r="A18" s="447"/>
      <c r="B18" s="445"/>
      <c r="C18" s="445"/>
      <c r="D18" s="445"/>
      <c r="E18" s="445"/>
      <c r="F18" s="445"/>
      <c r="G18" s="445"/>
      <c r="H18" s="445"/>
      <c r="I18" s="445"/>
      <c r="J18" s="448">
        <f t="shared" si="0"/>
        <v>0</v>
      </c>
    </row>
    <row r="19" spans="1:10" x14ac:dyDescent="0.25">
      <c r="A19" s="449"/>
      <c r="B19" s="445"/>
      <c r="C19" s="445"/>
      <c r="D19" s="445"/>
      <c r="E19" s="445"/>
      <c r="F19" s="445"/>
      <c r="G19" s="445"/>
      <c r="H19" s="445"/>
      <c r="I19" s="445"/>
      <c r="J19" s="448">
        <f t="shared" si="0"/>
        <v>0</v>
      </c>
    </row>
    <row r="20" spans="1:10" x14ac:dyDescent="0.25">
      <c r="A20" s="449"/>
      <c r="B20" s="445"/>
      <c r="C20" s="445"/>
      <c r="D20" s="445"/>
      <c r="E20" s="445"/>
      <c r="F20" s="445"/>
      <c r="G20" s="445"/>
      <c r="H20" s="445"/>
      <c r="I20" s="445"/>
      <c r="J20" s="448">
        <f t="shared" si="0"/>
        <v>0</v>
      </c>
    </row>
    <row r="21" spans="1:10" x14ac:dyDescent="0.25">
      <c r="A21" s="449"/>
      <c r="B21" s="445"/>
      <c r="C21" s="445"/>
      <c r="D21" s="445"/>
      <c r="E21" s="445"/>
      <c r="F21" s="445"/>
      <c r="G21" s="445"/>
      <c r="H21" s="445"/>
      <c r="I21" s="445"/>
      <c r="J21" s="448">
        <f t="shared" si="0"/>
        <v>0</v>
      </c>
    </row>
    <row r="22" spans="1:10" x14ac:dyDescent="0.25">
      <c r="A22" s="449"/>
      <c r="B22" s="445"/>
      <c r="C22" s="445"/>
      <c r="D22" s="445"/>
      <c r="E22" s="445"/>
      <c r="F22" s="445"/>
      <c r="G22" s="445"/>
      <c r="H22" s="445"/>
      <c r="I22" s="445"/>
      <c r="J22" s="448">
        <f t="shared" si="0"/>
        <v>0</v>
      </c>
    </row>
    <row r="23" spans="1:10" x14ac:dyDescent="0.25">
      <c r="A23" s="449"/>
      <c r="B23" s="445"/>
      <c r="C23" s="445"/>
      <c r="D23" s="445"/>
      <c r="E23" s="445"/>
      <c r="F23" s="445"/>
      <c r="G23" s="445"/>
      <c r="H23" s="445"/>
      <c r="I23" s="445"/>
      <c r="J23" s="448">
        <f t="shared" si="0"/>
        <v>0</v>
      </c>
    </row>
    <row r="24" spans="1:10" x14ac:dyDescent="0.25">
      <c r="A24" s="449"/>
      <c r="B24" s="445"/>
      <c r="C24" s="445"/>
      <c r="D24" s="445"/>
      <c r="E24" s="445"/>
      <c r="F24" s="445"/>
      <c r="G24" s="445"/>
      <c r="H24" s="445"/>
      <c r="I24" s="445"/>
      <c r="J24" s="448">
        <f t="shared" si="0"/>
        <v>0</v>
      </c>
    </row>
    <row r="25" spans="1:10" x14ac:dyDescent="0.25">
      <c r="A25" s="449"/>
      <c r="B25" s="445"/>
      <c r="C25" s="445"/>
      <c r="D25" s="445"/>
      <c r="E25" s="445"/>
      <c r="F25" s="445"/>
      <c r="G25" s="445"/>
      <c r="H25" s="445"/>
      <c r="I25" s="445"/>
      <c r="J25" s="448">
        <f t="shared" si="0"/>
        <v>0</v>
      </c>
    </row>
    <row r="26" spans="1:10" x14ac:dyDescent="0.25">
      <c r="A26" s="449"/>
      <c r="B26" s="445"/>
      <c r="C26" s="445"/>
      <c r="D26" s="445"/>
      <c r="E26" s="445"/>
      <c r="F26" s="445"/>
      <c r="G26" s="445"/>
      <c r="H26" s="445"/>
      <c r="I26" s="445"/>
      <c r="J26" s="448">
        <f t="shared" si="0"/>
        <v>0</v>
      </c>
    </row>
    <row r="27" spans="1:10" x14ac:dyDescent="0.25">
      <c r="A27" s="449"/>
      <c r="B27" s="445"/>
      <c r="C27" s="445"/>
      <c r="D27" s="445"/>
      <c r="E27" s="445"/>
      <c r="F27" s="445"/>
      <c r="G27" s="445"/>
      <c r="H27" s="445"/>
      <c r="I27" s="445"/>
      <c r="J27" s="448">
        <f t="shared" si="0"/>
        <v>0</v>
      </c>
    </row>
    <row r="28" spans="1:10" x14ac:dyDescent="0.25">
      <c r="A28" s="449"/>
      <c r="B28" s="445"/>
      <c r="C28" s="445"/>
      <c r="D28" s="445"/>
      <c r="E28" s="445"/>
      <c r="F28" s="445"/>
      <c r="G28" s="445"/>
      <c r="H28" s="445"/>
      <c r="I28" s="445"/>
      <c r="J28" s="448">
        <f t="shared" si="0"/>
        <v>0</v>
      </c>
    </row>
    <row r="29" spans="1:10" x14ac:dyDescent="0.25">
      <c r="A29" s="449"/>
      <c r="B29" s="445"/>
      <c r="C29" s="445"/>
      <c r="D29" s="445"/>
      <c r="E29" s="445"/>
      <c r="F29" s="445"/>
      <c r="G29" s="445"/>
      <c r="H29" s="445"/>
      <c r="I29" s="445"/>
      <c r="J29" s="448">
        <f t="shared" si="0"/>
        <v>0</v>
      </c>
    </row>
    <row r="30" spans="1:10" x14ac:dyDescent="0.25">
      <c r="A30" s="449"/>
      <c r="B30" s="445"/>
      <c r="C30" s="445"/>
      <c r="D30" s="445"/>
      <c r="E30" s="445"/>
      <c r="F30" s="445"/>
      <c r="G30" s="445"/>
      <c r="H30" s="445"/>
      <c r="I30" s="445"/>
      <c r="J30" s="448">
        <f t="shared" si="0"/>
        <v>0</v>
      </c>
    </row>
    <row r="31" spans="1:10" x14ac:dyDescent="0.25">
      <c r="A31" s="450"/>
      <c r="B31" s="446"/>
      <c r="C31" s="446"/>
      <c r="D31" s="446"/>
      <c r="E31" s="446"/>
      <c r="F31" s="446"/>
      <c r="G31" s="446"/>
      <c r="H31" s="446"/>
      <c r="I31" s="446"/>
      <c r="J31" s="451"/>
    </row>
    <row r="32" spans="1:10" ht="13" thickBot="1" x14ac:dyDescent="0.3">
      <c r="A32" s="441"/>
      <c r="B32" s="443">
        <f>SUM(B14:B30)</f>
        <v>0</v>
      </c>
      <c r="C32" s="442"/>
      <c r="D32" s="442"/>
      <c r="E32" s="442"/>
      <c r="F32" s="442"/>
      <c r="G32" s="442"/>
      <c r="H32" s="442"/>
      <c r="I32" s="442"/>
      <c r="J32" s="444">
        <f>SUM(J14:J30)</f>
        <v>0</v>
      </c>
    </row>
    <row r="33" spans="1:9" x14ac:dyDescent="0.25">
      <c r="B33" s="436" t="str">
        <f>IF(B32=B7,"","ERROR")</f>
        <v/>
      </c>
    </row>
    <row r="34" spans="1:9" ht="18" customHeight="1" x14ac:dyDescent="0.25">
      <c r="A34" s="523" t="s">
        <v>314</v>
      </c>
      <c r="B34" s="523"/>
      <c r="C34" s="523"/>
      <c r="D34" s="523"/>
      <c r="E34" s="523"/>
      <c r="F34" s="523"/>
      <c r="G34" s="523"/>
      <c r="H34" s="523"/>
      <c r="I34" s="523"/>
    </row>
    <row r="35" spans="1:9" ht="18" customHeight="1" x14ac:dyDescent="0.25">
      <c r="A35" s="523" t="s">
        <v>301</v>
      </c>
      <c r="B35" s="523"/>
      <c r="C35" s="523"/>
      <c r="D35" s="523"/>
      <c r="E35" s="523"/>
      <c r="F35" s="523"/>
      <c r="G35" s="523"/>
      <c r="H35" s="523"/>
      <c r="I35" s="523"/>
    </row>
    <row r="36" spans="1:9" ht="18" customHeight="1" x14ac:dyDescent="0.25">
      <c r="A36" s="523" t="s">
        <v>298</v>
      </c>
      <c r="B36" s="523"/>
      <c r="C36" s="523"/>
      <c r="D36" s="523"/>
      <c r="E36" s="523"/>
      <c r="F36" s="523"/>
      <c r="G36" s="523"/>
      <c r="H36" s="523"/>
      <c r="I36" s="523"/>
    </row>
    <row r="37" spans="1:9" ht="19" customHeight="1" x14ac:dyDescent="0.25">
      <c r="A37" s="514" t="s">
        <v>300</v>
      </c>
      <c r="B37" s="514"/>
      <c r="C37" s="514"/>
      <c r="D37" s="514"/>
      <c r="E37" s="514"/>
      <c r="F37" s="514"/>
      <c r="G37" s="514"/>
      <c r="H37" s="514"/>
      <c r="I37" s="514"/>
    </row>
    <row r="38" spans="1:9" ht="28.5" customHeight="1" x14ac:dyDescent="0.25">
      <c r="A38" s="514" t="s">
        <v>302</v>
      </c>
      <c r="B38" s="514"/>
      <c r="C38" s="514"/>
      <c r="D38" s="514"/>
      <c r="E38" s="514"/>
      <c r="F38" s="514"/>
      <c r="G38" s="514"/>
      <c r="H38" s="514"/>
      <c r="I38" s="514"/>
    </row>
    <row r="39" spans="1:9" ht="18" customHeight="1" x14ac:dyDescent="0.25">
      <c r="A39" s="514" t="s">
        <v>303</v>
      </c>
      <c r="B39" s="514"/>
      <c r="C39" s="514"/>
      <c r="D39" s="514"/>
      <c r="E39" s="514"/>
      <c r="F39" s="514"/>
      <c r="G39" s="514"/>
      <c r="H39" s="514"/>
      <c r="I39" s="514"/>
    </row>
    <row r="40" spans="1:9" ht="18" customHeight="1" x14ac:dyDescent="0.25">
      <c r="A40" s="514" t="s">
        <v>304</v>
      </c>
      <c r="B40" s="514"/>
      <c r="C40" s="514"/>
      <c r="D40" s="514"/>
      <c r="E40" s="514"/>
      <c r="F40" s="514"/>
      <c r="G40" s="514"/>
      <c r="H40" s="514"/>
      <c r="I40" s="514"/>
    </row>
  </sheetData>
  <mergeCells count="11">
    <mergeCell ref="E1:G1"/>
    <mergeCell ref="A34:I34"/>
    <mergeCell ref="A36:I36"/>
    <mergeCell ref="A37:I37"/>
    <mergeCell ref="A38:I38"/>
    <mergeCell ref="A35:I35"/>
    <mergeCell ref="A39:I39"/>
    <mergeCell ref="A40:I40"/>
    <mergeCell ref="E11:I11"/>
    <mergeCell ref="C12:C13"/>
    <mergeCell ref="D12:D13"/>
  </mergeCells>
  <printOptions horizontalCentered="1"/>
  <pageMargins left="0.19685039370078741" right="0.19685039370078741" top="7.874015748031496E-2" bottom="7.874015748031496E-2" header="0" footer="0"/>
  <pageSetup paperSize="9" scale="91" fitToHeight="0" orientation="landscape" horizontalDpi="4294967294"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2:Q16"/>
  <sheetViews>
    <sheetView workbookViewId="0">
      <selection activeCell="K8" sqref="K8"/>
    </sheetView>
  </sheetViews>
  <sheetFormatPr defaultColWidth="8.81640625" defaultRowHeight="14" x14ac:dyDescent="0.3"/>
  <cols>
    <col min="1" max="1" width="5.1796875" style="390" customWidth="1"/>
    <col min="2" max="2" width="27.7265625" style="390" customWidth="1"/>
    <col min="3" max="3" width="11.1796875" style="390" customWidth="1"/>
    <col min="4" max="4" width="8.453125" style="390" customWidth="1"/>
    <col min="5" max="5" width="11.1796875" style="390" customWidth="1"/>
    <col min="6" max="6" width="8.453125" style="390" customWidth="1"/>
    <col min="7" max="7" width="11.1796875" style="390" customWidth="1"/>
    <col min="8" max="8" width="8.453125" style="390" customWidth="1"/>
    <col min="9" max="9" width="11.1796875" style="390" customWidth="1"/>
    <col min="10" max="10" width="8.81640625" style="390"/>
    <col min="11" max="11" width="11.1796875" style="390" customWidth="1"/>
    <col min="12" max="16384" width="8.81640625" style="390"/>
  </cols>
  <sheetData>
    <row r="2" spans="1:17" x14ac:dyDescent="0.3">
      <c r="C2" s="416" t="s">
        <v>75</v>
      </c>
      <c r="D2" s="415"/>
      <c r="E2" s="412" t="s">
        <v>81</v>
      </c>
      <c r="F2" s="414"/>
      <c r="G2" s="412" t="s">
        <v>83</v>
      </c>
      <c r="H2" s="413"/>
      <c r="I2" s="412" t="s">
        <v>107</v>
      </c>
      <c r="K2" s="412" t="s">
        <v>107</v>
      </c>
    </row>
    <row r="3" spans="1:17" x14ac:dyDescent="0.3">
      <c r="C3" s="416" t="s">
        <v>259</v>
      </c>
      <c r="D3" s="423"/>
      <c r="E3" s="416" t="s">
        <v>259</v>
      </c>
      <c r="F3" s="424"/>
      <c r="G3" s="416" t="s">
        <v>259</v>
      </c>
      <c r="H3" s="424"/>
      <c r="I3" s="416" t="s">
        <v>259</v>
      </c>
      <c r="K3" s="416" t="s">
        <v>259</v>
      </c>
    </row>
    <row r="4" spans="1:17" ht="14.5" x14ac:dyDescent="0.3">
      <c r="A4" s="411" t="s">
        <v>258</v>
      </c>
      <c r="C4" s="425">
        <f>'Three year plan'!D66</f>
        <v>-2037</v>
      </c>
      <c r="D4" s="422"/>
      <c r="E4" s="425">
        <f>'Three year plan'!F66</f>
        <v>3754</v>
      </c>
      <c r="F4" s="422"/>
      <c r="G4" s="425">
        <f>'Three year plan'!H66</f>
        <v>7963</v>
      </c>
      <c r="H4" s="422"/>
      <c r="I4" s="425">
        <f>'Three year plan'!N66</f>
        <v>40603</v>
      </c>
      <c r="J4" s="422"/>
      <c r="K4" s="425">
        <f>'Three year plan'!P66</f>
        <v>-15874</v>
      </c>
    </row>
    <row r="5" spans="1:17" ht="47.5" customHeight="1" thickBot="1" x14ac:dyDescent="0.35"/>
    <row r="6" spans="1:17" s="391" customFormat="1" ht="20.5" customHeight="1" x14ac:dyDescent="0.3">
      <c r="A6" s="410"/>
      <c r="B6" s="409"/>
      <c r="C6" s="409"/>
      <c r="D6" s="409"/>
      <c r="E6" s="417"/>
      <c r="F6" s="417"/>
      <c r="G6" s="409"/>
      <c r="H6" s="409"/>
      <c r="I6" s="409"/>
      <c r="J6" s="417"/>
      <c r="K6" s="417"/>
      <c r="L6" s="417"/>
      <c r="M6" s="417"/>
      <c r="N6" s="418"/>
    </row>
    <row r="7" spans="1:17" s="391" customFormat="1" ht="20.5" customHeight="1" x14ac:dyDescent="0.3">
      <c r="A7" s="405" t="s">
        <v>199</v>
      </c>
      <c r="B7" s="390"/>
      <c r="C7" s="390"/>
      <c r="D7" s="390"/>
      <c r="E7" s="419"/>
      <c r="F7" s="419" t="s">
        <v>319</v>
      </c>
      <c r="G7" s="420"/>
      <c r="H7" s="390" t="s">
        <v>200</v>
      </c>
      <c r="I7" s="390"/>
      <c r="J7" s="419"/>
      <c r="K7" s="419" t="s">
        <v>320</v>
      </c>
      <c r="L7" s="419"/>
      <c r="M7" s="419"/>
      <c r="N7" s="421"/>
    </row>
    <row r="8" spans="1:17" s="391" customFormat="1" ht="20.5" customHeight="1" x14ac:dyDescent="0.3">
      <c r="A8" s="405" t="s">
        <v>201</v>
      </c>
      <c r="B8" s="406"/>
      <c r="C8" s="390"/>
      <c r="D8" s="390"/>
      <c r="G8" s="390"/>
      <c r="H8" s="390"/>
      <c r="I8" s="390"/>
      <c r="N8" s="408"/>
    </row>
    <row r="9" spans="1:17" s="391" customFormat="1" ht="20.5" customHeight="1" x14ac:dyDescent="0.3">
      <c r="A9" s="405"/>
      <c r="B9" s="390"/>
      <c r="C9" s="390"/>
      <c r="D9" s="390"/>
      <c r="G9" s="390"/>
      <c r="H9" s="390"/>
      <c r="I9" s="390"/>
      <c r="N9" s="408"/>
    </row>
    <row r="10" spans="1:17" s="391" customFormat="1" x14ac:dyDescent="0.3">
      <c r="A10" s="405"/>
      <c r="B10" s="406"/>
      <c r="C10" s="406"/>
      <c r="D10" s="406"/>
      <c r="E10" s="406"/>
      <c r="F10" s="406"/>
      <c r="G10" s="406"/>
      <c r="H10" s="406"/>
      <c r="I10" s="406"/>
      <c r="J10" s="406"/>
      <c r="K10" s="406"/>
      <c r="L10" s="406"/>
      <c r="M10" s="406"/>
      <c r="N10" s="407"/>
      <c r="O10" s="406"/>
      <c r="P10" s="396"/>
      <c r="Q10" s="396"/>
    </row>
    <row r="11" spans="1:17" s="391" customFormat="1" ht="25.15" customHeight="1" x14ac:dyDescent="0.3">
      <c r="A11" s="405"/>
      <c r="B11" s="396"/>
      <c r="C11" s="396"/>
      <c r="D11" s="396"/>
      <c r="E11" s="396"/>
      <c r="F11" s="396"/>
      <c r="H11" s="396"/>
      <c r="I11" s="396"/>
      <c r="J11" s="396"/>
      <c r="K11" s="396"/>
      <c r="L11" s="396"/>
      <c r="M11" s="396"/>
      <c r="N11" s="404"/>
      <c r="O11" s="396"/>
      <c r="P11" s="396"/>
      <c r="Q11" s="396"/>
    </row>
    <row r="12" spans="1:17" s="391" customFormat="1" x14ac:dyDescent="0.3">
      <c r="A12" s="403" t="s">
        <v>203</v>
      </c>
      <c r="C12" s="400"/>
      <c r="D12" s="400"/>
      <c r="E12" s="400"/>
      <c r="F12" s="400"/>
      <c r="H12" s="399" t="s">
        <v>204</v>
      </c>
      <c r="I12" s="402"/>
      <c r="J12" s="398"/>
      <c r="K12" s="398"/>
      <c r="L12" s="398"/>
      <c r="M12" s="398"/>
      <c r="N12" s="397"/>
      <c r="O12" s="396"/>
      <c r="P12" s="396"/>
      <c r="Q12" s="396"/>
    </row>
    <row r="13" spans="1:17" s="391" customFormat="1" ht="24.65" customHeight="1" x14ac:dyDescent="0.3">
      <c r="A13" s="401" t="s">
        <v>202</v>
      </c>
      <c r="C13" s="400"/>
      <c r="D13" s="400"/>
      <c r="E13" s="400"/>
      <c r="F13" s="400"/>
      <c r="H13" s="399" t="s">
        <v>202</v>
      </c>
      <c r="J13" s="398"/>
      <c r="K13" s="398"/>
      <c r="L13" s="398"/>
      <c r="M13" s="398"/>
      <c r="N13" s="397"/>
      <c r="O13" s="396"/>
      <c r="P13" s="396"/>
      <c r="Q13" s="396"/>
    </row>
    <row r="14" spans="1:17" s="391" customFormat="1" ht="14.5" thickBot="1" x14ac:dyDescent="0.35">
      <c r="A14" s="395"/>
      <c r="B14" s="394"/>
      <c r="C14" s="393"/>
      <c r="D14" s="393"/>
      <c r="E14" s="393"/>
      <c r="F14" s="393"/>
      <c r="G14" s="393"/>
      <c r="H14" s="393"/>
      <c r="I14" s="393"/>
      <c r="J14" s="393"/>
      <c r="K14" s="393"/>
      <c r="L14" s="393"/>
      <c r="M14" s="393"/>
      <c r="N14" s="392"/>
    </row>
    <row r="15" spans="1:17" ht="14.5" thickBot="1" x14ac:dyDescent="0.35"/>
    <row r="16" spans="1:17" ht="14.5" thickBot="1" x14ac:dyDescent="0.35">
      <c r="A16" s="340" t="s">
        <v>260</v>
      </c>
      <c r="B16" s="253"/>
      <c r="C16" s="253"/>
      <c r="D16" s="253"/>
      <c r="E16" s="253"/>
      <c r="F16" s="253"/>
      <c r="G16" s="253"/>
      <c r="H16" s="253"/>
      <c r="I16" s="253"/>
      <c r="J16" s="253"/>
      <c r="K16" s="253"/>
      <c r="L16" s="253"/>
      <c r="M16" s="253"/>
      <c r="N16" s="341"/>
    </row>
  </sheetData>
  <pageMargins left="0.7" right="0.7" top="0.75" bottom="0.75" header="0.3" footer="0.3"/>
  <pageSetup paperSize="9" scale="8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12"/>
  <sheetViews>
    <sheetView workbookViewId="0">
      <selection activeCell="D6" sqref="D6"/>
    </sheetView>
  </sheetViews>
  <sheetFormatPr defaultRowHeight="12.5" x14ac:dyDescent="0.25"/>
  <cols>
    <col min="5" max="5" width="14" customWidth="1"/>
    <col min="6" max="6" width="15.1796875" customWidth="1"/>
    <col min="7" max="7" width="15.26953125" customWidth="1"/>
    <col min="8" max="8" width="15.81640625" customWidth="1"/>
  </cols>
  <sheetData>
    <row r="1" spans="1:8" ht="25.5" x14ac:dyDescent="0.3">
      <c r="A1" s="75" t="str">
        <f>'Office use'!A8</f>
        <v xml:space="preserve">Balance Calculator for </v>
      </c>
      <c r="D1" s="75" t="str">
        <f>'Office use'!A5</f>
        <v>2018-2021</v>
      </c>
      <c r="E1" s="118" t="str">
        <f>'Three year plan'!H3</f>
        <v>Current Budget   Year 1</v>
      </c>
      <c r="F1" s="118" t="str">
        <f>'Three year plan'!I3</f>
        <v>Projected Outturn</v>
      </c>
      <c r="G1" s="118" t="str">
        <f>'Three year plan'!N3</f>
        <v>Year 2</v>
      </c>
      <c r="H1" s="118" t="str">
        <f>'Three year plan'!P3</f>
        <v>Year 3</v>
      </c>
    </row>
    <row r="2" spans="1:8" ht="13" x14ac:dyDescent="0.3">
      <c r="A2" s="75"/>
      <c r="E2" s="118"/>
    </row>
    <row r="3" spans="1:8" x14ac:dyDescent="0.25">
      <c r="A3" t="s">
        <v>41</v>
      </c>
      <c r="E3" t="e">
        <f>'Three year plan'!#REF!</f>
        <v>#REF!</v>
      </c>
      <c r="F3" t="e">
        <f>'Three year plan'!#REF!</f>
        <v>#REF!</v>
      </c>
      <c r="G3" t="e">
        <f>'Three year plan'!#REF!</f>
        <v>#REF!</v>
      </c>
      <c r="H3" t="e">
        <f>'Three year plan'!#REF!</f>
        <v>#REF!</v>
      </c>
    </row>
    <row r="4" spans="1:8" x14ac:dyDescent="0.25">
      <c r="A4" t="s">
        <v>42</v>
      </c>
    </row>
    <row r="5" spans="1:8" x14ac:dyDescent="0.25">
      <c r="A5" t="s">
        <v>43</v>
      </c>
      <c r="E5" s="104"/>
      <c r="F5" s="104"/>
      <c r="G5" s="104"/>
      <c r="H5" s="104"/>
    </row>
    <row r="6" spans="1:8" x14ac:dyDescent="0.25">
      <c r="A6" t="s">
        <v>44</v>
      </c>
      <c r="E6" s="104"/>
      <c r="F6" s="104"/>
      <c r="G6" s="104"/>
      <c r="H6" s="104"/>
    </row>
    <row r="7" spans="1:8" x14ac:dyDescent="0.25">
      <c r="A7" t="s">
        <v>45</v>
      </c>
      <c r="E7" s="104"/>
      <c r="F7" s="104"/>
      <c r="G7" s="104"/>
      <c r="H7" s="104"/>
    </row>
    <row r="8" spans="1:8" x14ac:dyDescent="0.25">
      <c r="E8" s="104"/>
      <c r="F8" s="104"/>
      <c r="G8" s="104"/>
      <c r="H8" s="104"/>
    </row>
    <row r="9" spans="1:8" x14ac:dyDescent="0.25">
      <c r="E9" s="104"/>
      <c r="F9" s="104"/>
      <c r="G9" s="104"/>
      <c r="H9" s="104"/>
    </row>
    <row r="10" spans="1:8" x14ac:dyDescent="0.25">
      <c r="A10" t="s">
        <v>47</v>
      </c>
      <c r="E10" s="106">
        <f>SUM(E5:E9)</f>
        <v>0</v>
      </c>
      <c r="F10" s="106">
        <f>SUM(F5:F9)</f>
        <v>0</v>
      </c>
      <c r="G10" s="106">
        <f>SUM(G5:G8)</f>
        <v>0</v>
      </c>
      <c r="H10" s="106">
        <f>SUM(H5:H8)</f>
        <v>0</v>
      </c>
    </row>
    <row r="11" spans="1:8" ht="13" thickBot="1" x14ac:dyDescent="0.3">
      <c r="A11" t="s">
        <v>46</v>
      </c>
      <c r="E11" s="105" t="e">
        <f>E3-E10</f>
        <v>#REF!</v>
      </c>
      <c r="F11" s="105" t="e">
        <f>F3-F10</f>
        <v>#REF!</v>
      </c>
      <c r="G11" s="105" t="e">
        <f>G3-G10</f>
        <v>#REF!</v>
      </c>
      <c r="H11" s="105" t="e">
        <f>H3-H10</f>
        <v>#REF!</v>
      </c>
    </row>
    <row r="12" spans="1:8" ht="13" thickTop="1" x14ac:dyDescent="0.25"/>
  </sheetData>
  <sheetProtection password="FA52" sheet="1" objects="1" scenarios="1"/>
  <phoneticPr fontId="0" type="noConversion"/>
  <pageMargins left="0.75" right="0.75" top="1" bottom="1" header="0.5" footer="0.5"/>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48"/>
  <sheetViews>
    <sheetView topLeftCell="A37" workbookViewId="0"/>
  </sheetViews>
  <sheetFormatPr defaultRowHeight="12.5" x14ac:dyDescent="0.25"/>
  <sheetData>
    <row r="1" spans="1:8" ht="15.5" x14ac:dyDescent="0.35">
      <c r="A1" s="9" t="s">
        <v>18</v>
      </c>
      <c r="H1" s="5" t="s">
        <v>17</v>
      </c>
    </row>
    <row r="2" spans="1:8" ht="15.5" x14ac:dyDescent="0.35">
      <c r="A2" s="9"/>
    </row>
    <row r="3" spans="1:8" ht="13" x14ac:dyDescent="0.3">
      <c r="A3" s="27" t="s">
        <v>29</v>
      </c>
      <c r="B3" s="20" t="s">
        <v>30</v>
      </c>
      <c r="C3" s="20"/>
      <c r="D3" s="20"/>
      <c r="E3" s="20"/>
      <c r="F3" s="20"/>
    </row>
    <row r="4" spans="1:8" x14ac:dyDescent="0.25">
      <c r="A4" s="6"/>
    </row>
    <row r="5" spans="1:8" x14ac:dyDescent="0.25">
      <c r="A5" t="s">
        <v>11</v>
      </c>
    </row>
    <row r="7" spans="1:8" x14ac:dyDescent="0.25">
      <c r="A7" s="21"/>
      <c r="B7" s="19"/>
      <c r="C7" s="19"/>
      <c r="D7" s="19"/>
      <c r="E7" s="19"/>
      <c r="F7" s="19"/>
      <c r="G7" s="19"/>
      <c r="H7" s="13"/>
    </row>
    <row r="8" spans="1:8" x14ac:dyDescent="0.25">
      <c r="A8" s="22"/>
      <c r="B8" s="11"/>
      <c r="C8" s="11"/>
      <c r="D8" s="11"/>
      <c r="E8" s="11"/>
      <c r="F8" s="11"/>
      <c r="G8" s="11"/>
      <c r="H8" s="23"/>
    </row>
    <row r="9" spans="1:8" x14ac:dyDescent="0.25">
      <c r="A9" s="22"/>
      <c r="B9" s="11"/>
      <c r="C9" s="11"/>
      <c r="D9" s="11"/>
      <c r="E9" s="11"/>
      <c r="F9" s="11"/>
      <c r="G9" s="11"/>
      <c r="H9" s="23"/>
    </row>
    <row r="10" spans="1:8" x14ac:dyDescent="0.25">
      <c r="A10" s="22"/>
      <c r="B10" s="11"/>
      <c r="C10" s="11"/>
      <c r="D10" s="11"/>
      <c r="E10" s="11"/>
      <c r="F10" s="11"/>
      <c r="G10" s="11"/>
      <c r="H10" s="23"/>
    </row>
    <row r="11" spans="1:8" x14ac:dyDescent="0.25">
      <c r="A11" s="22"/>
      <c r="B11" s="11"/>
      <c r="C11" s="11"/>
      <c r="D11" s="11"/>
      <c r="E11" s="11"/>
      <c r="F11" s="11"/>
      <c r="G11" s="11"/>
      <c r="H11" s="23"/>
    </row>
    <row r="12" spans="1:8" x14ac:dyDescent="0.25">
      <c r="A12" s="22"/>
      <c r="B12" s="11"/>
      <c r="C12" s="11"/>
      <c r="D12" s="11"/>
      <c r="E12" s="11"/>
      <c r="F12" s="11"/>
      <c r="G12" s="11"/>
      <c r="H12" s="23"/>
    </row>
    <row r="13" spans="1:8" x14ac:dyDescent="0.25">
      <c r="A13" s="22"/>
      <c r="B13" s="11"/>
      <c r="C13" s="11"/>
      <c r="D13" s="11"/>
      <c r="E13" s="11"/>
      <c r="F13" s="11"/>
      <c r="G13" s="11"/>
      <c r="H13" s="23"/>
    </row>
    <row r="14" spans="1:8" x14ac:dyDescent="0.25">
      <c r="A14" s="22"/>
      <c r="B14" s="11"/>
      <c r="C14" s="11"/>
      <c r="D14" s="11"/>
      <c r="E14" s="11"/>
      <c r="F14" s="11"/>
      <c r="G14" s="11"/>
      <c r="H14" s="23"/>
    </row>
    <row r="15" spans="1:8" x14ac:dyDescent="0.25">
      <c r="A15" s="22"/>
      <c r="B15" s="11"/>
      <c r="C15" s="11"/>
      <c r="D15" s="11"/>
      <c r="E15" s="11"/>
      <c r="F15" s="11"/>
      <c r="G15" s="11"/>
      <c r="H15" s="23"/>
    </row>
    <row r="16" spans="1:8" x14ac:dyDescent="0.25">
      <c r="A16" s="22"/>
      <c r="B16" s="11"/>
      <c r="C16" s="11"/>
      <c r="D16" s="11"/>
      <c r="E16" s="11"/>
      <c r="F16" s="11"/>
      <c r="G16" s="11"/>
      <c r="H16" s="23"/>
    </row>
    <row r="17" spans="1:8" x14ac:dyDescent="0.25">
      <c r="A17" s="26" t="s">
        <v>24</v>
      </c>
      <c r="B17" s="11" t="s">
        <v>27</v>
      </c>
      <c r="C17" s="11"/>
      <c r="D17" s="11"/>
      <c r="E17" s="11"/>
      <c r="F17" s="25" t="s">
        <v>20</v>
      </c>
      <c r="G17" s="11" t="s">
        <v>28</v>
      </c>
      <c r="H17" s="23"/>
    </row>
    <row r="18" spans="1:8" x14ac:dyDescent="0.25">
      <c r="A18" s="24"/>
      <c r="B18" s="16"/>
      <c r="C18" s="16"/>
      <c r="D18" s="16"/>
      <c r="E18" s="16"/>
      <c r="F18" s="16"/>
      <c r="G18" s="16"/>
      <c r="H18" s="17"/>
    </row>
    <row r="21" spans="1:8" x14ac:dyDescent="0.25">
      <c r="A21" t="s">
        <v>12</v>
      </c>
    </row>
    <row r="23" spans="1:8" x14ac:dyDescent="0.25">
      <c r="A23" s="21"/>
      <c r="B23" s="19"/>
      <c r="C23" s="19"/>
      <c r="D23" s="19"/>
      <c r="E23" s="19"/>
      <c r="F23" s="19"/>
      <c r="G23" s="19"/>
      <c r="H23" s="13"/>
    </row>
    <row r="24" spans="1:8" x14ac:dyDescent="0.25">
      <c r="A24" s="22"/>
      <c r="B24" s="11"/>
      <c r="C24" s="11"/>
      <c r="D24" s="11"/>
      <c r="E24" s="11"/>
      <c r="F24" s="11"/>
      <c r="G24" s="11"/>
      <c r="H24" s="23"/>
    </row>
    <row r="25" spans="1:8" x14ac:dyDescent="0.25">
      <c r="A25" s="22"/>
      <c r="B25" s="11"/>
      <c r="C25" s="11"/>
      <c r="D25" s="11"/>
      <c r="E25" s="11"/>
      <c r="F25" s="11"/>
      <c r="G25" s="11"/>
      <c r="H25" s="23"/>
    </row>
    <row r="26" spans="1:8" x14ac:dyDescent="0.25">
      <c r="A26" s="22"/>
      <c r="B26" s="11"/>
      <c r="C26" s="11"/>
      <c r="D26" s="11"/>
      <c r="E26" s="11"/>
      <c r="F26" s="11"/>
      <c r="G26" s="11"/>
      <c r="H26" s="23"/>
    </row>
    <row r="27" spans="1:8" x14ac:dyDescent="0.25">
      <c r="A27" s="22"/>
      <c r="B27" s="11"/>
      <c r="C27" s="11"/>
      <c r="D27" s="11"/>
      <c r="E27" s="11"/>
      <c r="F27" s="11"/>
      <c r="G27" s="11"/>
      <c r="H27" s="23"/>
    </row>
    <row r="28" spans="1:8" x14ac:dyDescent="0.25">
      <c r="A28" s="22"/>
      <c r="B28" s="11"/>
      <c r="C28" s="11"/>
      <c r="D28" s="11"/>
      <c r="E28" s="11"/>
      <c r="F28" s="11"/>
      <c r="G28" s="11"/>
      <c r="H28" s="23"/>
    </row>
    <row r="29" spans="1:8" x14ac:dyDescent="0.25">
      <c r="A29" s="22"/>
      <c r="B29" s="11"/>
      <c r="C29" s="11"/>
      <c r="D29" s="11"/>
      <c r="E29" s="11"/>
      <c r="F29" s="11"/>
      <c r="G29" s="11"/>
      <c r="H29" s="23"/>
    </row>
    <row r="30" spans="1:8" x14ac:dyDescent="0.25">
      <c r="A30" s="22"/>
      <c r="B30" s="11"/>
      <c r="C30" s="11"/>
      <c r="D30" s="11"/>
      <c r="E30" s="11"/>
      <c r="F30" s="11"/>
      <c r="G30" s="11"/>
      <c r="H30" s="23"/>
    </row>
    <row r="31" spans="1:8" x14ac:dyDescent="0.25">
      <c r="A31" s="22"/>
      <c r="B31" s="11"/>
      <c r="C31" s="11"/>
      <c r="D31" s="11"/>
      <c r="E31" s="11"/>
      <c r="F31" s="11"/>
      <c r="G31" s="11"/>
      <c r="H31" s="23"/>
    </row>
    <row r="32" spans="1:8" x14ac:dyDescent="0.25">
      <c r="A32" s="22"/>
      <c r="B32" s="11"/>
      <c r="C32" s="11"/>
      <c r="D32" s="11"/>
      <c r="E32" s="11"/>
      <c r="F32" s="11"/>
      <c r="G32" s="11"/>
      <c r="H32" s="23"/>
    </row>
    <row r="33" spans="1:9" x14ac:dyDescent="0.25">
      <c r="A33" s="26" t="s">
        <v>24</v>
      </c>
      <c r="B33" s="11" t="s">
        <v>25</v>
      </c>
      <c r="C33" s="11"/>
      <c r="D33" s="11"/>
      <c r="E33" s="11"/>
      <c r="F33" s="25" t="s">
        <v>20</v>
      </c>
      <c r="G33" s="11" t="s">
        <v>26</v>
      </c>
      <c r="H33" s="23"/>
    </row>
    <row r="34" spans="1:9" x14ac:dyDescent="0.25">
      <c r="A34" s="24"/>
      <c r="B34" s="16"/>
      <c r="C34" s="16"/>
      <c r="D34" s="16"/>
      <c r="E34" s="16"/>
      <c r="F34" s="16"/>
      <c r="G34" s="16"/>
      <c r="H34" s="17"/>
    </row>
    <row r="37" spans="1:9" x14ac:dyDescent="0.25">
      <c r="H37" s="1"/>
    </row>
    <row r="38" spans="1:9" x14ac:dyDescent="0.25">
      <c r="A38" s="1"/>
      <c r="B38" s="1"/>
      <c r="C38" s="1"/>
      <c r="D38" s="1"/>
      <c r="E38" s="1"/>
      <c r="F38" s="1"/>
      <c r="G38" s="1"/>
      <c r="H38" s="1"/>
    </row>
    <row r="39" spans="1:9" ht="13" x14ac:dyDescent="0.3">
      <c r="A39" s="4" t="s">
        <v>7</v>
      </c>
      <c r="B39" s="1"/>
      <c r="C39" s="1"/>
      <c r="D39" s="1"/>
      <c r="E39" s="1"/>
      <c r="F39" s="1"/>
      <c r="G39" s="1"/>
      <c r="H39" s="1"/>
    </row>
    <row r="40" spans="1:9" x14ac:dyDescent="0.25">
      <c r="B40" s="1"/>
      <c r="C40" s="1"/>
      <c r="D40" s="1"/>
      <c r="E40" s="1"/>
      <c r="G40" s="1"/>
      <c r="H40" s="1"/>
    </row>
    <row r="41" spans="1:9" x14ac:dyDescent="0.25">
      <c r="A41" s="25" t="s">
        <v>22</v>
      </c>
      <c r="B41" s="11" t="s">
        <v>23</v>
      </c>
      <c r="C41" s="11"/>
      <c r="D41" s="11"/>
      <c r="E41" s="11"/>
      <c r="F41" s="25" t="s">
        <v>20</v>
      </c>
      <c r="G41" s="11" t="s">
        <v>21</v>
      </c>
      <c r="H41" s="11"/>
      <c r="I41" s="18"/>
    </row>
    <row r="42" spans="1:9" x14ac:dyDescent="0.25">
      <c r="A42" s="25" t="s">
        <v>10</v>
      </c>
      <c r="B42" s="11"/>
      <c r="C42" s="11"/>
      <c r="D42" s="11"/>
      <c r="E42" s="11"/>
      <c r="F42" s="18"/>
      <c r="G42" s="11"/>
      <c r="H42" s="11"/>
      <c r="I42" s="18"/>
    </row>
    <row r="43" spans="1:9" x14ac:dyDescent="0.25">
      <c r="A43" s="11"/>
      <c r="B43" s="11"/>
      <c r="C43" s="11"/>
      <c r="D43" s="11"/>
      <c r="E43" s="11"/>
      <c r="F43" s="11"/>
      <c r="G43" s="11"/>
      <c r="H43" s="11"/>
      <c r="I43" s="18"/>
    </row>
    <row r="44" spans="1:9" x14ac:dyDescent="0.25">
      <c r="A44" s="25" t="s">
        <v>22</v>
      </c>
      <c r="B44" s="11" t="s">
        <v>23</v>
      </c>
      <c r="C44" s="11"/>
      <c r="D44" s="11"/>
      <c r="E44" s="11"/>
      <c r="F44" s="25" t="s">
        <v>20</v>
      </c>
      <c r="G44" s="11" t="s">
        <v>21</v>
      </c>
      <c r="H44" s="11"/>
      <c r="I44" s="18"/>
    </row>
    <row r="45" spans="1:9" x14ac:dyDescent="0.25">
      <c r="A45" s="25" t="s">
        <v>6</v>
      </c>
      <c r="B45" s="11"/>
      <c r="C45" s="11"/>
      <c r="D45" s="11"/>
      <c r="E45" s="11"/>
      <c r="F45" s="11"/>
      <c r="G45" s="11"/>
      <c r="H45" s="11"/>
      <c r="I45" s="18"/>
    </row>
    <row r="46" spans="1:9" x14ac:dyDescent="0.25">
      <c r="A46" s="1"/>
    </row>
    <row r="47" spans="1:9" x14ac:dyDescent="0.25">
      <c r="A47" t="s">
        <v>8</v>
      </c>
    </row>
    <row r="48" spans="1:9" x14ac:dyDescent="0.25">
      <c r="A48" t="s">
        <v>13</v>
      </c>
    </row>
  </sheetData>
  <sheetProtection password="ED62" sheet="1" objects="1" scenarios="1"/>
  <phoneticPr fontId="0" type="noConversion"/>
  <pageMargins left="1.0900000000000001" right="0.75" top="1" bottom="1" header="0.5" footer="0.5"/>
  <pageSetup paperSize="9" orientation="portrait" horizontalDpi="4294967292" r:id="rId1"/>
  <headerFooter alignWithMargins="0">
    <oddFooter>&amp;LH:Licenced deficits 2006&amp;CDeficit recovery proforma&amp;R&amp;D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24"/>
  <sheetViews>
    <sheetView workbookViewId="0">
      <selection activeCell="A23" sqref="A23"/>
    </sheetView>
  </sheetViews>
  <sheetFormatPr defaultRowHeight="12.5" x14ac:dyDescent="0.25"/>
  <sheetData>
    <row r="1" spans="1:6" ht="15.5" x14ac:dyDescent="0.35">
      <c r="A1" s="30" t="s">
        <v>71</v>
      </c>
      <c r="D1" s="3" t="str">
        <f>A5</f>
        <v>2018-2021</v>
      </c>
    </row>
    <row r="3" spans="1:6" ht="34.5" x14ac:dyDescent="0.25">
      <c r="A3" s="35" t="s">
        <v>63</v>
      </c>
      <c r="B3" s="35" t="s">
        <v>64</v>
      </c>
      <c r="C3" s="35" t="s">
        <v>65</v>
      </c>
      <c r="D3" s="35" t="s">
        <v>66</v>
      </c>
      <c r="E3" s="35" t="s">
        <v>65</v>
      </c>
      <c r="F3" s="35" t="s">
        <v>67</v>
      </c>
    </row>
    <row r="5" spans="1:6" x14ac:dyDescent="0.25">
      <c r="A5" s="128" t="s">
        <v>79</v>
      </c>
    </row>
    <row r="6" spans="1:6" ht="13" x14ac:dyDescent="0.3">
      <c r="A6" s="129" t="s">
        <v>80</v>
      </c>
      <c r="B6" s="130" t="s">
        <v>75</v>
      </c>
      <c r="C6" s="130" t="s">
        <v>81</v>
      </c>
    </row>
    <row r="8" spans="1:6" ht="13" x14ac:dyDescent="0.3">
      <c r="A8" s="75" t="s">
        <v>72</v>
      </c>
      <c r="D8" t="str">
        <f>A5</f>
        <v>2018-2021</v>
      </c>
    </row>
    <row r="10" spans="1:6" x14ac:dyDescent="0.25">
      <c r="A10" s="131" t="s">
        <v>61</v>
      </c>
      <c r="B10" s="132"/>
      <c r="C10" s="132"/>
      <c r="D10" s="132"/>
      <c r="E10" s="132"/>
    </row>
    <row r="11" spans="1:6" x14ac:dyDescent="0.25">
      <c r="A11" s="131" t="s">
        <v>68</v>
      </c>
      <c r="B11" s="132"/>
      <c r="C11" s="132"/>
      <c r="D11" s="132"/>
      <c r="E11" s="132"/>
    </row>
    <row r="12" spans="1:6" x14ac:dyDescent="0.25">
      <c r="A12" s="131" t="s">
        <v>58</v>
      </c>
      <c r="B12" s="132"/>
      <c r="C12" s="132"/>
      <c r="D12" s="132"/>
      <c r="E12" s="132"/>
    </row>
    <row r="13" spans="1:6" x14ac:dyDescent="0.25">
      <c r="A13" s="131" t="s">
        <v>76</v>
      </c>
      <c r="B13" s="132"/>
      <c r="C13" s="132"/>
      <c r="D13" s="132"/>
      <c r="E13" s="132"/>
    </row>
    <row r="14" spans="1:6" x14ac:dyDescent="0.25">
      <c r="A14" s="131" t="s">
        <v>70</v>
      </c>
      <c r="B14" s="132"/>
      <c r="C14" s="132"/>
      <c r="D14" s="132"/>
      <c r="E14" s="132"/>
    </row>
    <row r="15" spans="1:6" x14ac:dyDescent="0.25">
      <c r="A15" s="131" t="s">
        <v>59</v>
      </c>
      <c r="B15" s="132"/>
      <c r="C15" s="132"/>
      <c r="D15" s="132"/>
      <c r="E15" s="132"/>
    </row>
    <row r="16" spans="1:6" x14ac:dyDescent="0.25">
      <c r="A16" s="133" t="s">
        <v>62</v>
      </c>
      <c r="B16" s="132"/>
      <c r="C16" s="132"/>
      <c r="D16" s="132"/>
      <c r="E16" s="132"/>
    </row>
    <row r="17" spans="1:6" x14ac:dyDescent="0.25">
      <c r="A17" s="131" t="s">
        <v>77</v>
      </c>
      <c r="B17" s="132"/>
      <c r="C17" s="132"/>
      <c r="D17" s="132"/>
      <c r="E17" s="132"/>
    </row>
    <row r="18" spans="1:6" x14ac:dyDescent="0.25">
      <c r="A18" s="131" t="s">
        <v>73</v>
      </c>
      <c r="B18" s="132"/>
      <c r="C18" s="132"/>
      <c r="D18" s="132"/>
      <c r="E18" s="132"/>
    </row>
    <row r="19" spans="1:6" x14ac:dyDescent="0.25">
      <c r="A19" s="131" t="s">
        <v>78</v>
      </c>
      <c r="B19" s="132"/>
      <c r="C19" s="132"/>
      <c r="D19" s="132"/>
      <c r="E19" s="132"/>
    </row>
    <row r="20" spans="1:6" x14ac:dyDescent="0.25">
      <c r="A20" s="131" t="s">
        <v>74</v>
      </c>
      <c r="B20" s="132"/>
      <c r="C20" s="132"/>
      <c r="D20" s="132"/>
      <c r="E20" s="132"/>
    </row>
    <row r="21" spans="1:6" x14ac:dyDescent="0.25">
      <c r="A21" s="132" t="s">
        <v>69</v>
      </c>
      <c r="B21" s="132"/>
      <c r="C21" s="132"/>
      <c r="D21" s="132"/>
      <c r="E21" s="132"/>
    </row>
    <row r="22" spans="1:6" ht="15.5" x14ac:dyDescent="0.25">
      <c r="A22" s="134" t="s">
        <v>82</v>
      </c>
      <c r="B22" s="132"/>
      <c r="C22" s="132"/>
      <c r="D22" s="132"/>
      <c r="E22" s="132"/>
      <c r="F22" s="132"/>
    </row>
    <row r="24" spans="1:6" ht="20" x14ac:dyDescent="0.4">
      <c r="A24" s="126"/>
      <c r="E24" s="127"/>
    </row>
  </sheetData>
  <sheetProtection password="FA52" sheet="1" objects="1" scenarios="1"/>
  <phoneticPr fontId="13"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Instructions</vt:lpstr>
      <vt:lpstr>Three year plan</vt:lpstr>
      <vt:lpstr>App2</vt:lpstr>
      <vt:lpstr>Notes</vt:lpstr>
      <vt:lpstr>Balances</vt:lpstr>
      <vt:lpstr>FGB Sign Off</vt:lpstr>
      <vt:lpstr>Balances Calculator</vt:lpstr>
      <vt:lpstr>App 4</vt:lpstr>
      <vt:lpstr>Office use</vt:lpstr>
      <vt:lpstr>Notes!Print_Area</vt:lpstr>
      <vt:lpstr>'Three year plan'!Print_Area</vt:lpstr>
      <vt:lpstr>Notes!Print_Titles</vt:lpstr>
    </vt:vector>
  </TitlesOfParts>
  <Company>rbwm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rbwm</dc:creator>
  <cp:lastModifiedBy>Carol Elsasser</cp:lastModifiedBy>
  <cp:lastPrinted>2021-07-20T09:58:55Z</cp:lastPrinted>
  <dcterms:created xsi:type="dcterms:W3CDTF">2001-02-07T08:34:44Z</dcterms:created>
  <dcterms:modified xsi:type="dcterms:W3CDTF">2022-03-10T14:50:19Z</dcterms:modified>
</cp:coreProperties>
</file>